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nv-my.sharepoint.com/personal/grosenberg_ndep_nv_gov/Documents/Documents/CPM Assignments/Webinars/Recordkeeping with Template/"/>
    </mc:Choice>
  </mc:AlternateContent>
  <xr:revisionPtr revIDLastSave="1699" documentId="8_{3DF5F4A2-CD76-4DDE-B823-D90F92868D80}" xr6:coauthVersionLast="47" xr6:coauthVersionMax="47" xr10:uidLastSave="{5DABE78D-6B93-4745-8913-D25ADC30942E}"/>
  <bookViews>
    <workbookView xWindow="17610" yWindow="-16410" windowWidth="29040" windowHeight="15840" xr2:uid="{042730B7-E5BB-461F-8513-78554CD0E01B}"/>
  </bookViews>
  <sheets>
    <sheet name="SETUP" sheetId="2" r:id="rId1"/>
    <sheet name="System XX (S2.XXX - S2.XXX)"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K5" i="1"/>
  <c r="K38" i="1"/>
  <c r="K69" i="1"/>
  <c r="K103" i="1"/>
  <c r="K131" i="1"/>
  <c r="K167" i="1"/>
  <c r="K205" i="1"/>
  <c r="K234" i="1"/>
  <c r="K254" i="1"/>
  <c r="K292" i="1"/>
  <c r="K316" i="1"/>
  <c r="K341" i="1"/>
  <c r="V4" i="1"/>
  <c r="N4" i="1"/>
  <c r="O10" i="1"/>
  <c r="K11" i="1"/>
  <c r="K13" i="1"/>
  <c r="L4" i="1"/>
  <c r="M10" i="1"/>
  <c r="B4" i="1"/>
  <c r="K10" i="1"/>
  <c r="A372" i="1" l="1"/>
  <c r="A371" i="1"/>
  <c r="X5" i="1"/>
  <c r="Y5" i="1"/>
  <c r="Z5" i="1"/>
  <c r="U16" i="1"/>
  <c r="U15" i="1"/>
  <c r="U14" i="1"/>
  <c r="U13" i="1"/>
  <c r="U12" i="1"/>
  <c r="U11" i="1"/>
  <c r="U10" i="1"/>
  <c r="U9" i="1"/>
  <c r="U8" i="1"/>
  <c r="U7" i="1"/>
  <c r="U6" i="1"/>
  <c r="U5" i="1"/>
  <c r="X4" i="1"/>
  <c r="Z4" i="1"/>
  <c r="O4" i="1" l="1"/>
  <c r="K370" i="1"/>
  <c r="O370" i="1" s="1"/>
  <c r="K369" i="1"/>
  <c r="O369" i="1" s="1"/>
  <c r="K368" i="1"/>
  <c r="O368" i="1" s="1"/>
  <c r="K367" i="1"/>
  <c r="K366" i="1"/>
  <c r="M366" i="1" s="1"/>
  <c r="K365" i="1"/>
  <c r="K364" i="1"/>
  <c r="M364" i="1" s="1"/>
  <c r="K363" i="1"/>
  <c r="K362" i="1"/>
  <c r="O362" i="1" s="1"/>
  <c r="K361" i="1"/>
  <c r="O361" i="1" s="1"/>
  <c r="K360" i="1"/>
  <c r="O360" i="1" s="1"/>
  <c r="K359" i="1"/>
  <c r="K358" i="1"/>
  <c r="M358" i="1" s="1"/>
  <c r="K357" i="1"/>
  <c r="K356" i="1"/>
  <c r="M356" i="1" s="1"/>
  <c r="K355" i="1"/>
  <c r="K354" i="1"/>
  <c r="O354" i="1" s="1"/>
  <c r="K353" i="1"/>
  <c r="O353" i="1" s="1"/>
  <c r="K352" i="1"/>
  <c r="O352" i="1" s="1"/>
  <c r="K351" i="1"/>
  <c r="K350" i="1"/>
  <c r="M350" i="1" s="1"/>
  <c r="K349" i="1"/>
  <c r="K348" i="1"/>
  <c r="M348" i="1" s="1"/>
  <c r="K347" i="1"/>
  <c r="K346" i="1"/>
  <c r="O346" i="1" s="1"/>
  <c r="K345" i="1"/>
  <c r="O345" i="1" s="1"/>
  <c r="K344" i="1"/>
  <c r="O344" i="1" s="1"/>
  <c r="K343" i="1"/>
  <c r="K342" i="1"/>
  <c r="M342" i="1" s="1"/>
  <c r="K340" i="1"/>
  <c r="M340" i="1" s="1"/>
  <c r="K339" i="1"/>
  <c r="K338" i="1"/>
  <c r="O338" i="1" s="1"/>
  <c r="K337" i="1"/>
  <c r="O337" i="1" s="1"/>
  <c r="K336" i="1"/>
  <c r="O336" i="1" s="1"/>
  <c r="K335" i="1"/>
  <c r="K334" i="1"/>
  <c r="M334" i="1" s="1"/>
  <c r="K333" i="1"/>
  <c r="K332" i="1"/>
  <c r="M332" i="1" s="1"/>
  <c r="K331" i="1"/>
  <c r="K330" i="1"/>
  <c r="O330" i="1" s="1"/>
  <c r="K329" i="1"/>
  <c r="O329" i="1" s="1"/>
  <c r="K328" i="1"/>
  <c r="O328" i="1" s="1"/>
  <c r="K327" i="1"/>
  <c r="K326" i="1"/>
  <c r="M326" i="1" s="1"/>
  <c r="K325" i="1"/>
  <c r="K324" i="1"/>
  <c r="M324" i="1" s="1"/>
  <c r="K323" i="1"/>
  <c r="K322" i="1"/>
  <c r="O322" i="1" s="1"/>
  <c r="K321" i="1"/>
  <c r="O321" i="1" s="1"/>
  <c r="K320" i="1"/>
  <c r="O320" i="1" s="1"/>
  <c r="K319" i="1"/>
  <c r="K318" i="1"/>
  <c r="M318" i="1" s="1"/>
  <c r="K317" i="1"/>
  <c r="M316" i="1"/>
  <c r="K315" i="1"/>
  <c r="K314" i="1"/>
  <c r="O314" i="1" s="1"/>
  <c r="K313" i="1"/>
  <c r="O313" i="1" s="1"/>
  <c r="K312" i="1"/>
  <c r="O312" i="1" s="1"/>
  <c r="K311" i="1"/>
  <c r="K310" i="1"/>
  <c r="M310" i="1" s="1"/>
  <c r="K309" i="1"/>
  <c r="K308" i="1"/>
  <c r="M308" i="1" s="1"/>
  <c r="K307" i="1"/>
  <c r="K306" i="1"/>
  <c r="O306" i="1" s="1"/>
  <c r="K305" i="1"/>
  <c r="O305" i="1" s="1"/>
  <c r="K304" i="1"/>
  <c r="O304" i="1" s="1"/>
  <c r="K303" i="1"/>
  <c r="K302" i="1"/>
  <c r="M302" i="1" s="1"/>
  <c r="K301" i="1"/>
  <c r="M301" i="1" s="1"/>
  <c r="K300" i="1"/>
  <c r="M300" i="1" s="1"/>
  <c r="K299" i="1"/>
  <c r="K298" i="1"/>
  <c r="O298" i="1" s="1"/>
  <c r="K297" i="1"/>
  <c r="O297" i="1" s="1"/>
  <c r="K296" i="1"/>
  <c r="O296" i="1" s="1"/>
  <c r="K295" i="1"/>
  <c r="K294" i="1"/>
  <c r="M294" i="1" s="1"/>
  <c r="K293" i="1"/>
  <c r="M293" i="1" s="1"/>
  <c r="M292" i="1"/>
  <c r="K291" i="1"/>
  <c r="K290" i="1"/>
  <c r="O290" i="1" s="1"/>
  <c r="K289" i="1"/>
  <c r="O289" i="1" s="1"/>
  <c r="K288" i="1"/>
  <c r="O288" i="1" s="1"/>
  <c r="K287" i="1"/>
  <c r="K286" i="1"/>
  <c r="M286" i="1" s="1"/>
  <c r="K285" i="1"/>
  <c r="M285" i="1" s="1"/>
  <c r="K284" i="1"/>
  <c r="M284" i="1" s="1"/>
  <c r="K283" i="1"/>
  <c r="K282" i="1"/>
  <c r="O282" i="1" s="1"/>
  <c r="K281" i="1"/>
  <c r="O281" i="1" s="1"/>
  <c r="K280" i="1"/>
  <c r="O280" i="1" s="1"/>
  <c r="K279" i="1"/>
  <c r="K278" i="1"/>
  <c r="M278" i="1" s="1"/>
  <c r="K277" i="1"/>
  <c r="M277" i="1" s="1"/>
  <c r="K276" i="1"/>
  <c r="M276" i="1" s="1"/>
  <c r="K275" i="1"/>
  <c r="K274" i="1"/>
  <c r="O274" i="1" s="1"/>
  <c r="K273" i="1"/>
  <c r="O273" i="1" s="1"/>
  <c r="K272" i="1"/>
  <c r="O272" i="1" s="1"/>
  <c r="K271" i="1"/>
  <c r="K270" i="1"/>
  <c r="M270" i="1" s="1"/>
  <c r="K269" i="1"/>
  <c r="M269" i="1" s="1"/>
  <c r="K268" i="1"/>
  <c r="M268" i="1" s="1"/>
  <c r="K267" i="1"/>
  <c r="K266" i="1"/>
  <c r="O266" i="1" s="1"/>
  <c r="K265" i="1"/>
  <c r="O265" i="1" s="1"/>
  <c r="K264" i="1"/>
  <c r="O264" i="1" s="1"/>
  <c r="K263" i="1"/>
  <c r="K262" i="1"/>
  <c r="M262" i="1" s="1"/>
  <c r="K261" i="1"/>
  <c r="M261" i="1" s="1"/>
  <c r="K260" i="1"/>
  <c r="M260" i="1" s="1"/>
  <c r="K259" i="1"/>
  <c r="K258" i="1"/>
  <c r="O258" i="1" s="1"/>
  <c r="K257" i="1"/>
  <c r="O257" i="1" s="1"/>
  <c r="K256" i="1"/>
  <c r="O256" i="1" s="1"/>
  <c r="K255" i="1"/>
  <c r="M254" i="1"/>
  <c r="K253" i="1"/>
  <c r="M253" i="1" s="1"/>
  <c r="K252" i="1"/>
  <c r="M252" i="1" s="1"/>
  <c r="K251" i="1"/>
  <c r="K250" i="1"/>
  <c r="O250" i="1" s="1"/>
  <c r="K249" i="1"/>
  <c r="O249" i="1" s="1"/>
  <c r="K248" i="1"/>
  <c r="O248" i="1" s="1"/>
  <c r="K247" i="1"/>
  <c r="K246" i="1"/>
  <c r="M246" i="1" s="1"/>
  <c r="K245" i="1"/>
  <c r="M245" i="1" s="1"/>
  <c r="K244" i="1"/>
  <c r="M244" i="1" s="1"/>
  <c r="K243" i="1"/>
  <c r="K242" i="1"/>
  <c r="O242" i="1" s="1"/>
  <c r="K241" i="1"/>
  <c r="O241" i="1" s="1"/>
  <c r="K240" i="1"/>
  <c r="O240" i="1" s="1"/>
  <c r="K239" i="1"/>
  <c r="K238" i="1"/>
  <c r="M238" i="1" s="1"/>
  <c r="K237" i="1"/>
  <c r="M237" i="1" s="1"/>
  <c r="K236" i="1"/>
  <c r="M236" i="1" s="1"/>
  <c r="K235" i="1"/>
  <c r="O234" i="1"/>
  <c r="K233" i="1"/>
  <c r="O233" i="1" s="1"/>
  <c r="K232" i="1"/>
  <c r="O232" i="1" s="1"/>
  <c r="K231" i="1"/>
  <c r="K230" i="1"/>
  <c r="M230" i="1" s="1"/>
  <c r="K229" i="1"/>
  <c r="M229" i="1" s="1"/>
  <c r="K228" i="1"/>
  <c r="M228" i="1" s="1"/>
  <c r="K227" i="1"/>
  <c r="K226" i="1"/>
  <c r="O226" i="1" s="1"/>
  <c r="K225" i="1"/>
  <c r="O225" i="1" s="1"/>
  <c r="K224" i="1"/>
  <c r="O224" i="1" s="1"/>
  <c r="K223" i="1"/>
  <c r="K222" i="1"/>
  <c r="M222" i="1" s="1"/>
  <c r="K221" i="1"/>
  <c r="M221" i="1" s="1"/>
  <c r="K220" i="1"/>
  <c r="M220" i="1" s="1"/>
  <c r="K219" i="1"/>
  <c r="K218" i="1"/>
  <c r="O218" i="1" s="1"/>
  <c r="K217" i="1"/>
  <c r="O217" i="1" s="1"/>
  <c r="K216" i="1"/>
  <c r="O216" i="1" s="1"/>
  <c r="K215" i="1"/>
  <c r="K214" i="1"/>
  <c r="M214" i="1" s="1"/>
  <c r="K213" i="1"/>
  <c r="M213" i="1" s="1"/>
  <c r="K212" i="1"/>
  <c r="M212" i="1" s="1"/>
  <c r="K211" i="1"/>
  <c r="K210" i="1"/>
  <c r="O210" i="1" s="1"/>
  <c r="K209" i="1"/>
  <c r="O209" i="1" s="1"/>
  <c r="K208" i="1"/>
  <c r="O208" i="1" s="1"/>
  <c r="K207" i="1"/>
  <c r="K206" i="1"/>
  <c r="M206" i="1" s="1"/>
  <c r="M205" i="1"/>
  <c r="K204" i="1"/>
  <c r="M204" i="1" s="1"/>
  <c r="K203" i="1"/>
  <c r="K202" i="1"/>
  <c r="O202" i="1" s="1"/>
  <c r="K201" i="1"/>
  <c r="O201" i="1" s="1"/>
  <c r="K200" i="1"/>
  <c r="O200" i="1" s="1"/>
  <c r="K199" i="1"/>
  <c r="K198" i="1"/>
  <c r="M198" i="1" s="1"/>
  <c r="K197" i="1"/>
  <c r="M197" i="1" s="1"/>
  <c r="K196" i="1"/>
  <c r="M196" i="1" s="1"/>
  <c r="K195" i="1"/>
  <c r="K194" i="1"/>
  <c r="O194" i="1" s="1"/>
  <c r="K193" i="1"/>
  <c r="O193" i="1" s="1"/>
  <c r="K192" i="1"/>
  <c r="O192" i="1" s="1"/>
  <c r="K191" i="1"/>
  <c r="K190" i="1"/>
  <c r="M190" i="1" s="1"/>
  <c r="K189" i="1"/>
  <c r="M189" i="1" s="1"/>
  <c r="K188" i="1"/>
  <c r="M188" i="1" s="1"/>
  <c r="K187" i="1"/>
  <c r="K186" i="1"/>
  <c r="O186" i="1" s="1"/>
  <c r="K185" i="1"/>
  <c r="O185" i="1" s="1"/>
  <c r="K184" i="1"/>
  <c r="O184" i="1" s="1"/>
  <c r="K183" i="1"/>
  <c r="K182" i="1"/>
  <c r="M182" i="1" s="1"/>
  <c r="K181" i="1"/>
  <c r="M181" i="1" s="1"/>
  <c r="K180" i="1"/>
  <c r="M180" i="1" s="1"/>
  <c r="K179" i="1"/>
  <c r="K178" i="1"/>
  <c r="O178" i="1" s="1"/>
  <c r="K177" i="1"/>
  <c r="O177" i="1" s="1"/>
  <c r="K176" i="1"/>
  <c r="O176" i="1" s="1"/>
  <c r="K175" i="1"/>
  <c r="K174" i="1"/>
  <c r="M174" i="1" s="1"/>
  <c r="K173" i="1"/>
  <c r="M173" i="1" s="1"/>
  <c r="K172" i="1"/>
  <c r="M172" i="1" s="1"/>
  <c r="K171" i="1"/>
  <c r="K170" i="1"/>
  <c r="O170" i="1" s="1"/>
  <c r="K169" i="1"/>
  <c r="O169" i="1" s="1"/>
  <c r="K168" i="1"/>
  <c r="O168" i="1" s="1"/>
  <c r="K166" i="1"/>
  <c r="M166" i="1" s="1"/>
  <c r="K165" i="1"/>
  <c r="M165" i="1" s="1"/>
  <c r="K164" i="1"/>
  <c r="M164" i="1" s="1"/>
  <c r="K163" i="1"/>
  <c r="K162" i="1"/>
  <c r="O162" i="1" s="1"/>
  <c r="K161" i="1"/>
  <c r="O161" i="1" s="1"/>
  <c r="K160" i="1"/>
  <c r="O160" i="1" s="1"/>
  <c r="K159" i="1"/>
  <c r="K158" i="1"/>
  <c r="M158" i="1" s="1"/>
  <c r="K157" i="1"/>
  <c r="M157" i="1" s="1"/>
  <c r="K156" i="1"/>
  <c r="M156" i="1" s="1"/>
  <c r="K155" i="1"/>
  <c r="K154" i="1"/>
  <c r="O154" i="1" s="1"/>
  <c r="K153" i="1"/>
  <c r="O153" i="1" s="1"/>
  <c r="K152" i="1"/>
  <c r="O152" i="1" s="1"/>
  <c r="K151" i="1"/>
  <c r="K150" i="1"/>
  <c r="M150" i="1" s="1"/>
  <c r="K149" i="1"/>
  <c r="M149" i="1" s="1"/>
  <c r="K148" i="1"/>
  <c r="M148" i="1" s="1"/>
  <c r="K147" i="1"/>
  <c r="K146" i="1"/>
  <c r="O146" i="1" s="1"/>
  <c r="K145" i="1"/>
  <c r="O145" i="1" s="1"/>
  <c r="K144" i="1"/>
  <c r="O144" i="1" s="1"/>
  <c r="K143" i="1"/>
  <c r="K142" i="1"/>
  <c r="M142" i="1" s="1"/>
  <c r="K141" i="1"/>
  <c r="M141" i="1" s="1"/>
  <c r="K140" i="1"/>
  <c r="M140" i="1" s="1"/>
  <c r="K139" i="1"/>
  <c r="K138" i="1"/>
  <c r="O138" i="1" s="1"/>
  <c r="K137" i="1"/>
  <c r="O137" i="1" s="1"/>
  <c r="K136" i="1"/>
  <c r="O136" i="1" s="1"/>
  <c r="K135" i="1"/>
  <c r="K134" i="1"/>
  <c r="M134" i="1" s="1"/>
  <c r="K133" i="1"/>
  <c r="M133" i="1" s="1"/>
  <c r="K132" i="1"/>
  <c r="M132" i="1" s="1"/>
  <c r="K130" i="1"/>
  <c r="O130" i="1" s="1"/>
  <c r="K129" i="1"/>
  <c r="O129" i="1" s="1"/>
  <c r="K128" i="1"/>
  <c r="O128" i="1" s="1"/>
  <c r="K127" i="1"/>
  <c r="K126" i="1"/>
  <c r="M126" i="1" s="1"/>
  <c r="K125" i="1"/>
  <c r="M125" i="1" s="1"/>
  <c r="K124" i="1"/>
  <c r="M124" i="1" s="1"/>
  <c r="K123" i="1"/>
  <c r="K122" i="1"/>
  <c r="O122" i="1" s="1"/>
  <c r="K121" i="1"/>
  <c r="O121" i="1" s="1"/>
  <c r="K120" i="1"/>
  <c r="O120" i="1" s="1"/>
  <c r="K119" i="1"/>
  <c r="K118" i="1"/>
  <c r="M118" i="1" s="1"/>
  <c r="K117" i="1"/>
  <c r="M117" i="1" s="1"/>
  <c r="K116" i="1"/>
  <c r="M116" i="1" s="1"/>
  <c r="K115" i="1"/>
  <c r="K114" i="1"/>
  <c r="O114" i="1" s="1"/>
  <c r="K113" i="1"/>
  <c r="O113" i="1" s="1"/>
  <c r="K112" i="1"/>
  <c r="O112" i="1" s="1"/>
  <c r="K111" i="1"/>
  <c r="K110" i="1"/>
  <c r="O110" i="1" s="1"/>
  <c r="K109" i="1"/>
  <c r="O109" i="1" s="1"/>
  <c r="K108" i="1"/>
  <c r="M108" i="1" s="1"/>
  <c r="K107" i="1"/>
  <c r="K106" i="1"/>
  <c r="O106" i="1" s="1"/>
  <c r="K105" i="1"/>
  <c r="O105" i="1" s="1"/>
  <c r="K104" i="1"/>
  <c r="O104" i="1" s="1"/>
  <c r="K102" i="1"/>
  <c r="M102" i="1" s="1"/>
  <c r="K101" i="1"/>
  <c r="M101" i="1" s="1"/>
  <c r="K100" i="1"/>
  <c r="M100" i="1" s="1"/>
  <c r="K99" i="1"/>
  <c r="K98" i="1"/>
  <c r="O98" i="1" s="1"/>
  <c r="K97" i="1"/>
  <c r="O97" i="1" s="1"/>
  <c r="K96" i="1"/>
  <c r="O96" i="1" s="1"/>
  <c r="K95" i="1"/>
  <c r="K94" i="1"/>
  <c r="O94" i="1" s="1"/>
  <c r="K93" i="1"/>
  <c r="O93" i="1" s="1"/>
  <c r="K92" i="1"/>
  <c r="O92" i="1" s="1"/>
  <c r="K91" i="1"/>
  <c r="K90" i="1"/>
  <c r="O90" i="1" s="1"/>
  <c r="K89" i="1"/>
  <c r="O89" i="1" s="1"/>
  <c r="K88" i="1"/>
  <c r="O88" i="1" s="1"/>
  <c r="K87" i="1"/>
  <c r="K86" i="1"/>
  <c r="O86" i="1" s="1"/>
  <c r="K85" i="1"/>
  <c r="M85" i="1" s="1"/>
  <c r="K84" i="1"/>
  <c r="O84" i="1" s="1"/>
  <c r="K83" i="1"/>
  <c r="K82" i="1"/>
  <c r="O82" i="1" s="1"/>
  <c r="K81" i="1"/>
  <c r="O81" i="1" s="1"/>
  <c r="K80" i="1"/>
  <c r="O80" i="1" s="1"/>
  <c r="K79" i="1"/>
  <c r="K78" i="1"/>
  <c r="M78" i="1" s="1"/>
  <c r="K77" i="1"/>
  <c r="O77" i="1" s="1"/>
  <c r="K76" i="1"/>
  <c r="M76" i="1" s="1"/>
  <c r="K75" i="1"/>
  <c r="K74" i="1"/>
  <c r="O74" i="1" s="1"/>
  <c r="K73" i="1"/>
  <c r="O73" i="1" s="1"/>
  <c r="K72" i="1"/>
  <c r="O72" i="1" s="1"/>
  <c r="K71" i="1"/>
  <c r="K70" i="1"/>
  <c r="M70" i="1" s="1"/>
  <c r="O69" i="1"/>
  <c r="K68" i="1"/>
  <c r="O68" i="1" s="1"/>
  <c r="K67" i="1"/>
  <c r="K66" i="1"/>
  <c r="O66" i="1" s="1"/>
  <c r="K65" i="1"/>
  <c r="O65" i="1" s="1"/>
  <c r="K64" i="1"/>
  <c r="O64" i="1" s="1"/>
  <c r="K63" i="1"/>
  <c r="K62" i="1"/>
  <c r="O62" i="1" s="1"/>
  <c r="K61" i="1"/>
  <c r="M61" i="1" s="1"/>
  <c r="K60" i="1"/>
  <c r="M60" i="1" s="1"/>
  <c r="K59" i="1"/>
  <c r="K58" i="1"/>
  <c r="O58" i="1" s="1"/>
  <c r="K57" i="1"/>
  <c r="O57" i="1" s="1"/>
  <c r="K56" i="1"/>
  <c r="O56" i="1" s="1"/>
  <c r="K55" i="1"/>
  <c r="O55" i="1" s="1"/>
  <c r="K54" i="1"/>
  <c r="O54" i="1" s="1"/>
  <c r="K53" i="1"/>
  <c r="O53" i="1" s="1"/>
  <c r="K52" i="1"/>
  <c r="O52" i="1" s="1"/>
  <c r="K51" i="1"/>
  <c r="O51" i="1" s="1"/>
  <c r="K50" i="1"/>
  <c r="O50" i="1" s="1"/>
  <c r="K49" i="1"/>
  <c r="O49" i="1" s="1"/>
  <c r="K48" i="1"/>
  <c r="O48" i="1" s="1"/>
  <c r="K47" i="1"/>
  <c r="O47" i="1" s="1"/>
  <c r="K46" i="1"/>
  <c r="O46" i="1" s="1"/>
  <c r="K45" i="1"/>
  <c r="O45" i="1" s="1"/>
  <c r="K44" i="1"/>
  <c r="O44" i="1" s="1"/>
  <c r="K43" i="1"/>
  <c r="O43" i="1" s="1"/>
  <c r="K42" i="1"/>
  <c r="O42" i="1" s="1"/>
  <c r="K41" i="1"/>
  <c r="O41" i="1" s="1"/>
  <c r="K40" i="1"/>
  <c r="O40" i="1" s="1"/>
  <c r="K39" i="1"/>
  <c r="O39" i="1" s="1"/>
  <c r="O38" i="1"/>
  <c r="K37" i="1"/>
  <c r="O37" i="1" s="1"/>
  <c r="K36" i="1"/>
  <c r="O36" i="1" s="1"/>
  <c r="K35" i="1"/>
  <c r="O35" i="1" s="1"/>
  <c r="K34" i="1"/>
  <c r="O34" i="1" s="1"/>
  <c r="K33" i="1"/>
  <c r="O33" i="1" s="1"/>
  <c r="K32" i="1"/>
  <c r="O32" i="1" s="1"/>
  <c r="K31" i="1"/>
  <c r="O31" i="1" s="1"/>
  <c r="K30" i="1"/>
  <c r="O30" i="1" s="1"/>
  <c r="K29" i="1"/>
  <c r="M29" i="1" s="1"/>
  <c r="K28" i="1"/>
  <c r="O28" i="1" s="1"/>
  <c r="K27" i="1"/>
  <c r="O27" i="1" s="1"/>
  <c r="K26" i="1"/>
  <c r="O26" i="1" s="1"/>
  <c r="K25" i="1"/>
  <c r="O25" i="1" s="1"/>
  <c r="K24" i="1"/>
  <c r="O24" i="1" s="1"/>
  <c r="K23" i="1"/>
  <c r="O23" i="1" s="1"/>
  <c r="K22" i="1"/>
  <c r="O22" i="1" s="1"/>
  <c r="K21" i="1"/>
  <c r="O21" i="1" s="1"/>
  <c r="K20" i="1"/>
  <c r="O20" i="1" s="1"/>
  <c r="K19" i="1"/>
  <c r="O19" i="1" s="1"/>
  <c r="K18" i="1"/>
  <c r="O18" i="1" s="1"/>
  <c r="K17" i="1"/>
  <c r="O17" i="1" s="1"/>
  <c r="K16" i="1"/>
  <c r="O16" i="1" s="1"/>
  <c r="K15" i="1"/>
  <c r="O15" i="1" s="1"/>
  <c r="K14" i="1"/>
  <c r="O14" i="1" s="1"/>
  <c r="O13" i="1"/>
  <c r="K12" i="1"/>
  <c r="O12" i="1" s="1"/>
  <c r="O11" i="1"/>
  <c r="K9" i="1"/>
  <c r="O9" i="1" s="1"/>
  <c r="K8" i="1"/>
  <c r="O8" i="1" s="1"/>
  <c r="K7" i="1"/>
  <c r="O7" i="1" s="1"/>
  <c r="K6" i="1"/>
  <c r="O6" i="1" s="1"/>
  <c r="M4" i="1"/>
  <c r="V5" i="1" l="1"/>
  <c r="O5" i="1"/>
  <c r="AA5" i="1"/>
  <c r="O262" i="1"/>
  <c r="M273" i="1"/>
  <c r="M296" i="1"/>
  <c r="O134" i="1"/>
  <c r="M46" i="1"/>
  <c r="M289" i="1"/>
  <c r="O182" i="1"/>
  <c r="M64" i="1"/>
  <c r="M337" i="1"/>
  <c r="M38" i="1"/>
  <c r="M54" i="1"/>
  <c r="M105" i="1"/>
  <c r="M353" i="1"/>
  <c r="M120" i="1"/>
  <c r="M360" i="1"/>
  <c r="M209" i="1"/>
  <c r="O70" i="1"/>
  <c r="M225" i="1"/>
  <c r="O118" i="1"/>
  <c r="M186" i="1"/>
  <c r="M202" i="1"/>
  <c r="M338" i="1"/>
  <c r="O292" i="1"/>
  <c r="M122" i="1"/>
  <c r="O308" i="1"/>
  <c r="M138" i="1"/>
  <c r="M306" i="1"/>
  <c r="O316" i="1"/>
  <c r="M72" i="1"/>
  <c r="M145" i="1"/>
  <c r="M232" i="1"/>
  <c r="M312" i="1"/>
  <c r="M361" i="1"/>
  <c r="O198" i="1"/>
  <c r="O334" i="1"/>
  <c r="M14" i="1"/>
  <c r="M74" i="1"/>
  <c r="M161" i="1"/>
  <c r="M248" i="1"/>
  <c r="M314" i="1"/>
  <c r="M370" i="1"/>
  <c r="O228" i="1"/>
  <c r="O340" i="1"/>
  <c r="M22" i="1"/>
  <c r="M82" i="1"/>
  <c r="M168" i="1"/>
  <c r="M250" i="1"/>
  <c r="M329" i="1"/>
  <c r="M6" i="1"/>
  <c r="O244" i="1"/>
  <c r="O348" i="1"/>
  <c r="M30" i="1"/>
  <c r="M96" i="1"/>
  <c r="M184" i="1"/>
  <c r="M266" i="1"/>
  <c r="M330" i="1"/>
  <c r="O246" i="1"/>
  <c r="O366" i="1"/>
  <c r="M12" i="1"/>
  <c r="M20" i="1"/>
  <c r="M36" i="1"/>
  <c r="M52" i="1"/>
  <c r="M93" i="1"/>
  <c r="O29" i="1"/>
  <c r="O116" i="1"/>
  <c r="O157" i="1"/>
  <c r="O180" i="1"/>
  <c r="O221" i="1"/>
  <c r="O285" i="1"/>
  <c r="M13" i="1"/>
  <c r="M21" i="1"/>
  <c r="M37" i="1"/>
  <c r="M45" i="1"/>
  <c r="M53" i="1"/>
  <c r="M62" i="1"/>
  <c r="M73" i="1"/>
  <c r="M84" i="1"/>
  <c r="M94" i="1"/>
  <c r="M106" i="1"/>
  <c r="M121" i="1"/>
  <c r="M144" i="1"/>
  <c r="M162" i="1"/>
  <c r="M185" i="1"/>
  <c r="M208" i="1"/>
  <c r="M226" i="1"/>
  <c r="M249" i="1"/>
  <c r="M272" i="1"/>
  <c r="M290" i="1"/>
  <c r="M313" i="1"/>
  <c r="M336" i="1"/>
  <c r="M354" i="1"/>
  <c r="O76" i="1"/>
  <c r="O117" i="1"/>
  <c r="O140" i="1"/>
  <c r="O158" i="1"/>
  <c r="O181" i="1"/>
  <c r="O204" i="1"/>
  <c r="O222" i="1"/>
  <c r="O245" i="1"/>
  <c r="O268" i="1"/>
  <c r="O286" i="1"/>
  <c r="O310" i="1"/>
  <c r="O342" i="1"/>
  <c r="M309" i="1"/>
  <c r="O309" i="1"/>
  <c r="M341" i="1"/>
  <c r="O341" i="1"/>
  <c r="M28" i="1"/>
  <c r="M87" i="1"/>
  <c r="O87" i="1"/>
  <c r="M127" i="1"/>
  <c r="O127" i="1"/>
  <c r="M151" i="1"/>
  <c r="O151" i="1"/>
  <c r="M183" i="1"/>
  <c r="O183" i="1"/>
  <c r="M223" i="1"/>
  <c r="O223" i="1"/>
  <c r="M255" i="1"/>
  <c r="O255" i="1"/>
  <c r="M279" i="1"/>
  <c r="O279" i="1"/>
  <c r="M311" i="1"/>
  <c r="O311" i="1"/>
  <c r="M327" i="1"/>
  <c r="O327" i="1"/>
  <c r="M359" i="1"/>
  <c r="O359" i="1"/>
  <c r="O100" i="1"/>
  <c r="O164" i="1"/>
  <c r="O269" i="1"/>
  <c r="M7" i="1"/>
  <c r="M15" i="1"/>
  <c r="M23" i="1"/>
  <c r="M31" i="1"/>
  <c r="M39" i="1"/>
  <c r="M47" i="1"/>
  <c r="M55" i="1"/>
  <c r="M65" i="1"/>
  <c r="M86" i="1"/>
  <c r="M97" i="1"/>
  <c r="M110" i="1"/>
  <c r="M128" i="1"/>
  <c r="M146" i="1"/>
  <c r="M169" i="1"/>
  <c r="M192" i="1"/>
  <c r="M210" i="1"/>
  <c r="M233" i="1"/>
  <c r="M256" i="1"/>
  <c r="M274" i="1"/>
  <c r="M297" i="1"/>
  <c r="M320" i="1"/>
  <c r="O60" i="1"/>
  <c r="O78" i="1"/>
  <c r="O101" i="1"/>
  <c r="O124" i="1"/>
  <c r="O142" i="1"/>
  <c r="O165" i="1"/>
  <c r="O188" i="1"/>
  <c r="O206" i="1"/>
  <c r="O229" i="1"/>
  <c r="O252" i="1"/>
  <c r="O270" i="1"/>
  <c r="O293" i="1"/>
  <c r="O318" i="1"/>
  <c r="O350" i="1"/>
  <c r="M325" i="1"/>
  <c r="O325" i="1"/>
  <c r="M357" i="1"/>
  <c r="O357" i="1"/>
  <c r="M44" i="1"/>
  <c r="M79" i="1"/>
  <c r="O79" i="1"/>
  <c r="M111" i="1"/>
  <c r="O111" i="1"/>
  <c r="M159" i="1"/>
  <c r="O159" i="1"/>
  <c r="M207" i="1"/>
  <c r="O207" i="1"/>
  <c r="M239" i="1"/>
  <c r="O239" i="1"/>
  <c r="M287" i="1"/>
  <c r="O287" i="1"/>
  <c r="M335" i="1"/>
  <c r="O335" i="1"/>
  <c r="M367" i="1"/>
  <c r="O367" i="1"/>
  <c r="O205" i="1"/>
  <c r="M8" i="1"/>
  <c r="M16" i="1"/>
  <c r="M24" i="1"/>
  <c r="M32" i="1"/>
  <c r="M40" i="1"/>
  <c r="M48" i="1"/>
  <c r="M56" i="1"/>
  <c r="M66" i="1"/>
  <c r="M77" i="1"/>
  <c r="M88" i="1"/>
  <c r="M98" i="1"/>
  <c r="M112" i="1"/>
  <c r="M129" i="1"/>
  <c r="M152" i="1"/>
  <c r="M170" i="1"/>
  <c r="M193" i="1"/>
  <c r="M216" i="1"/>
  <c r="M234" i="1"/>
  <c r="M257" i="1"/>
  <c r="M280" i="1"/>
  <c r="M298" i="1"/>
  <c r="M321" i="1"/>
  <c r="M344" i="1"/>
  <c r="M362" i="1"/>
  <c r="O61" i="1"/>
  <c r="O102" i="1"/>
  <c r="O125" i="1"/>
  <c r="O148" i="1"/>
  <c r="O166" i="1"/>
  <c r="O189" i="1"/>
  <c r="O212" i="1"/>
  <c r="O230" i="1"/>
  <c r="O253" i="1"/>
  <c r="O276" i="1"/>
  <c r="O294" i="1"/>
  <c r="O324" i="1"/>
  <c r="O356" i="1"/>
  <c r="M317" i="1"/>
  <c r="O317" i="1"/>
  <c r="M349" i="1"/>
  <c r="O349" i="1"/>
  <c r="M63" i="1"/>
  <c r="O63" i="1"/>
  <c r="M103" i="1"/>
  <c r="O103" i="1"/>
  <c r="M135" i="1"/>
  <c r="O135" i="1"/>
  <c r="M175" i="1"/>
  <c r="O175" i="1"/>
  <c r="M199" i="1"/>
  <c r="O199" i="1"/>
  <c r="M231" i="1"/>
  <c r="O231" i="1"/>
  <c r="M263" i="1"/>
  <c r="O263" i="1"/>
  <c r="M303" i="1"/>
  <c r="O303" i="1"/>
  <c r="M343" i="1"/>
  <c r="O343" i="1"/>
  <c r="O141" i="1"/>
  <c r="M9" i="1"/>
  <c r="M17" i="1"/>
  <c r="M25" i="1"/>
  <c r="M33" i="1"/>
  <c r="M41" i="1"/>
  <c r="M49" i="1"/>
  <c r="M57" i="1"/>
  <c r="M68" i="1"/>
  <c r="M89" i="1"/>
  <c r="M113" i="1"/>
  <c r="M130" i="1"/>
  <c r="M153" i="1"/>
  <c r="M176" i="1"/>
  <c r="M194" i="1"/>
  <c r="M217" i="1"/>
  <c r="M240" i="1"/>
  <c r="M258" i="1"/>
  <c r="M281" i="1"/>
  <c r="M304" i="1"/>
  <c r="M322" i="1"/>
  <c r="M345" i="1"/>
  <c r="M368" i="1"/>
  <c r="O85" i="1"/>
  <c r="O108" i="1"/>
  <c r="O126" i="1"/>
  <c r="O149" i="1"/>
  <c r="O172" i="1"/>
  <c r="O190" i="1"/>
  <c r="O213" i="1"/>
  <c r="O236" i="1"/>
  <c r="O254" i="1"/>
  <c r="O277" i="1"/>
  <c r="O300" i="1"/>
  <c r="O326" i="1"/>
  <c r="O358" i="1"/>
  <c r="M333" i="1"/>
  <c r="O333" i="1"/>
  <c r="M365" i="1"/>
  <c r="O365" i="1"/>
  <c r="M71" i="1"/>
  <c r="O71" i="1"/>
  <c r="M95" i="1"/>
  <c r="O95" i="1"/>
  <c r="M119" i="1"/>
  <c r="O119" i="1"/>
  <c r="M143" i="1"/>
  <c r="O143" i="1"/>
  <c r="M167" i="1"/>
  <c r="O167" i="1"/>
  <c r="M191" i="1"/>
  <c r="O191" i="1"/>
  <c r="M215" i="1"/>
  <c r="O215" i="1"/>
  <c r="M247" i="1"/>
  <c r="O247" i="1"/>
  <c r="M271" i="1"/>
  <c r="O271" i="1"/>
  <c r="M295" i="1"/>
  <c r="O295" i="1"/>
  <c r="M319" i="1"/>
  <c r="O319" i="1"/>
  <c r="M351" i="1"/>
  <c r="O351" i="1"/>
  <c r="M109" i="1"/>
  <c r="O59" i="1"/>
  <c r="M59" i="1"/>
  <c r="O67" i="1"/>
  <c r="M67" i="1"/>
  <c r="O75" i="1"/>
  <c r="M75" i="1"/>
  <c r="O83" i="1"/>
  <c r="M83" i="1"/>
  <c r="O91" i="1"/>
  <c r="M91" i="1"/>
  <c r="O99" i="1"/>
  <c r="M99" i="1"/>
  <c r="O107" i="1"/>
  <c r="M107" i="1"/>
  <c r="O115" i="1"/>
  <c r="M115" i="1"/>
  <c r="O123" i="1"/>
  <c r="M123" i="1"/>
  <c r="O131" i="1"/>
  <c r="M131" i="1"/>
  <c r="O139" i="1"/>
  <c r="M139" i="1"/>
  <c r="O147" i="1"/>
  <c r="M147" i="1"/>
  <c r="O155" i="1"/>
  <c r="M155" i="1"/>
  <c r="O163" i="1"/>
  <c r="M163" i="1"/>
  <c r="O171" i="1"/>
  <c r="M171" i="1"/>
  <c r="O179" i="1"/>
  <c r="M179" i="1"/>
  <c r="O187" i="1"/>
  <c r="M187" i="1"/>
  <c r="O195" i="1"/>
  <c r="M195" i="1"/>
  <c r="O203" i="1"/>
  <c r="M203" i="1"/>
  <c r="O211" i="1"/>
  <c r="M211" i="1"/>
  <c r="O219" i="1"/>
  <c r="M219" i="1"/>
  <c r="O227" i="1"/>
  <c r="M227" i="1"/>
  <c r="O235" i="1"/>
  <c r="M235" i="1"/>
  <c r="O243" i="1"/>
  <c r="M243" i="1"/>
  <c r="O251" i="1"/>
  <c r="M251" i="1"/>
  <c r="O259" i="1"/>
  <c r="M259" i="1"/>
  <c r="O267" i="1"/>
  <c r="M267" i="1"/>
  <c r="O275" i="1"/>
  <c r="M275" i="1"/>
  <c r="O283" i="1"/>
  <c r="M283" i="1"/>
  <c r="O291" i="1"/>
  <c r="M291" i="1"/>
  <c r="O299" i="1"/>
  <c r="M299" i="1"/>
  <c r="O307" i="1"/>
  <c r="M307" i="1"/>
  <c r="O315" i="1"/>
  <c r="M315" i="1"/>
  <c r="O323" i="1"/>
  <c r="M323" i="1"/>
  <c r="O331" i="1"/>
  <c r="M331" i="1"/>
  <c r="O339" i="1"/>
  <c r="M339" i="1"/>
  <c r="O347" i="1"/>
  <c r="M347" i="1"/>
  <c r="O355" i="1"/>
  <c r="M355" i="1"/>
  <c r="O363" i="1"/>
  <c r="M363" i="1"/>
  <c r="M18" i="1"/>
  <c r="M26" i="1"/>
  <c r="M34" i="1"/>
  <c r="M42" i="1"/>
  <c r="M50" i="1"/>
  <c r="M58" i="1"/>
  <c r="M69" i="1"/>
  <c r="M80" i="1"/>
  <c r="M90" i="1"/>
  <c r="M114" i="1"/>
  <c r="M136" i="1"/>
  <c r="M154" i="1"/>
  <c r="M177" i="1"/>
  <c r="M200" i="1"/>
  <c r="M218" i="1"/>
  <c r="M241" i="1"/>
  <c r="M264" i="1"/>
  <c r="M282" i="1"/>
  <c r="M305" i="1"/>
  <c r="M328" i="1"/>
  <c r="M346" i="1"/>
  <c r="M369" i="1"/>
  <c r="O132" i="1"/>
  <c r="O150" i="1"/>
  <c r="O173" i="1"/>
  <c r="O196" i="1"/>
  <c r="O214" i="1"/>
  <c r="O237" i="1"/>
  <c r="O260" i="1"/>
  <c r="O278" i="1"/>
  <c r="O301" i="1"/>
  <c r="O332" i="1"/>
  <c r="O364" i="1"/>
  <c r="M11" i="1"/>
  <c r="M19" i="1"/>
  <c r="M27" i="1"/>
  <c r="M35" i="1"/>
  <c r="M43" i="1"/>
  <c r="M51" i="1"/>
  <c r="M81" i="1"/>
  <c r="M92" i="1"/>
  <c r="M104" i="1"/>
  <c r="M137" i="1"/>
  <c r="M160" i="1"/>
  <c r="M178" i="1"/>
  <c r="M201" i="1"/>
  <c r="M224" i="1"/>
  <c r="M242" i="1"/>
  <c r="M265" i="1"/>
  <c r="M288" i="1"/>
  <c r="M352" i="1"/>
  <c r="O133" i="1"/>
  <c r="O156" i="1"/>
  <c r="O174" i="1"/>
  <c r="O197" i="1"/>
  <c r="O220" i="1"/>
  <c r="O238" i="1"/>
  <c r="O261" i="1"/>
  <c r="O284" i="1"/>
  <c r="O302" i="1"/>
  <c r="M5" i="1"/>
  <c r="H5" i="1"/>
  <c r="C6" i="1" s="1"/>
  <c r="C9" i="1" l="1"/>
  <c r="C10" i="1"/>
  <c r="C12" i="1"/>
  <c r="C13" i="1"/>
  <c r="C14" i="1"/>
  <c r="C7" i="1"/>
  <c r="C15" i="1"/>
  <c r="C8" i="1"/>
  <c r="C16" i="1"/>
  <c r="C11" i="1"/>
  <c r="W5" i="1"/>
  <c r="H6" i="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H136" i="1" s="1"/>
  <c r="H137" i="1" s="1"/>
  <c r="H138" i="1" s="1"/>
  <c r="H139" i="1" s="1"/>
  <c r="H140" i="1" s="1"/>
  <c r="H141" i="1" s="1"/>
  <c r="H142" i="1" s="1"/>
  <c r="H143" i="1" s="1"/>
  <c r="H144" i="1" s="1"/>
  <c r="H145" i="1" s="1"/>
  <c r="H146" i="1" s="1"/>
  <c r="H147" i="1" s="1"/>
  <c r="H148" i="1" s="1"/>
  <c r="H149" i="1" s="1"/>
  <c r="H150" i="1" s="1"/>
  <c r="H151" i="1" s="1"/>
  <c r="H152" i="1" s="1"/>
  <c r="H153" i="1" s="1"/>
  <c r="H154" i="1" s="1"/>
  <c r="H155" i="1" s="1"/>
  <c r="H156" i="1" s="1"/>
  <c r="H157" i="1" s="1"/>
  <c r="H158" i="1" s="1"/>
  <c r="H159" i="1" s="1"/>
  <c r="H160" i="1" s="1"/>
  <c r="H161" i="1" s="1"/>
  <c r="H162" i="1" s="1"/>
  <c r="H163" i="1" s="1"/>
  <c r="H164" i="1" s="1"/>
  <c r="H165" i="1" s="1"/>
  <c r="H166" i="1" s="1"/>
  <c r="H167" i="1" s="1"/>
  <c r="H168" i="1" s="1"/>
  <c r="H169" i="1" s="1"/>
  <c r="H170" i="1" s="1"/>
  <c r="H171" i="1" s="1"/>
  <c r="H172" i="1" s="1"/>
  <c r="H173" i="1" s="1"/>
  <c r="H174" i="1" s="1"/>
  <c r="H175" i="1" s="1"/>
  <c r="H176" i="1" s="1"/>
  <c r="H177" i="1" s="1"/>
  <c r="H178" i="1" s="1"/>
  <c r="H179" i="1" s="1"/>
  <c r="H180" i="1" s="1"/>
  <c r="H181" i="1" s="1"/>
  <c r="H182" i="1" s="1"/>
  <c r="H183" i="1" s="1"/>
  <c r="H184" i="1" s="1"/>
  <c r="H185" i="1" s="1"/>
  <c r="H186" i="1" s="1"/>
  <c r="H187" i="1" s="1"/>
  <c r="H188" i="1" s="1"/>
  <c r="H189" i="1" s="1"/>
  <c r="H190" i="1" s="1"/>
  <c r="H191" i="1" s="1"/>
  <c r="H192" i="1" s="1"/>
  <c r="H193" i="1" s="1"/>
  <c r="H194" i="1" s="1"/>
  <c r="H195" i="1" s="1"/>
  <c r="H196" i="1" s="1"/>
  <c r="H197" i="1" s="1"/>
  <c r="H198" i="1" s="1"/>
  <c r="H199" i="1" s="1"/>
  <c r="H200" i="1" s="1"/>
  <c r="H201" i="1" s="1"/>
  <c r="H202" i="1" s="1"/>
  <c r="H203" i="1" s="1"/>
  <c r="H204" i="1" s="1"/>
  <c r="H205" i="1" s="1"/>
  <c r="H206" i="1" s="1"/>
  <c r="H207" i="1" s="1"/>
  <c r="H208" i="1" s="1"/>
  <c r="H209" i="1" s="1"/>
  <c r="H210" i="1" s="1"/>
  <c r="H211" i="1" s="1"/>
  <c r="H212" i="1" s="1"/>
  <c r="H213" i="1" s="1"/>
  <c r="H214" i="1" s="1"/>
  <c r="H215" i="1" s="1"/>
  <c r="H216" i="1" s="1"/>
  <c r="H217" i="1" s="1"/>
  <c r="H218" i="1" s="1"/>
  <c r="H219" i="1" s="1"/>
  <c r="H220" i="1" s="1"/>
  <c r="H221" i="1" s="1"/>
  <c r="H222" i="1" s="1"/>
  <c r="H223" i="1" s="1"/>
  <c r="H224" i="1" s="1"/>
  <c r="H225" i="1" s="1"/>
  <c r="H226" i="1" s="1"/>
  <c r="H227" i="1" s="1"/>
  <c r="H228" i="1" s="1"/>
  <c r="H229" i="1" s="1"/>
  <c r="H230" i="1" s="1"/>
  <c r="H231" i="1" s="1"/>
  <c r="H232" i="1" s="1"/>
  <c r="H233" i="1" s="1"/>
  <c r="H234" i="1" s="1"/>
  <c r="H235" i="1" s="1"/>
  <c r="H236" i="1" s="1"/>
  <c r="H237" i="1" s="1"/>
  <c r="H238" i="1" s="1"/>
  <c r="H239" i="1" s="1"/>
  <c r="H240" i="1" s="1"/>
  <c r="H241" i="1" s="1"/>
  <c r="H242" i="1" s="1"/>
  <c r="H243" i="1" s="1"/>
  <c r="H244" i="1" s="1"/>
  <c r="H245" i="1" s="1"/>
  <c r="H246" i="1" s="1"/>
  <c r="H247" i="1" s="1"/>
  <c r="H248" i="1" s="1"/>
  <c r="H249" i="1" s="1"/>
  <c r="H250" i="1" s="1"/>
  <c r="H251" i="1" s="1"/>
  <c r="H252" i="1" s="1"/>
  <c r="H253" i="1" s="1"/>
  <c r="H254" i="1" s="1"/>
  <c r="H255" i="1" s="1"/>
  <c r="H256" i="1" s="1"/>
  <c r="H257" i="1" s="1"/>
  <c r="H258" i="1" s="1"/>
  <c r="H259" i="1" s="1"/>
  <c r="H260" i="1" s="1"/>
  <c r="H261" i="1" s="1"/>
  <c r="H262" i="1" s="1"/>
  <c r="H263" i="1" s="1"/>
  <c r="H264" i="1" s="1"/>
  <c r="H265" i="1" s="1"/>
  <c r="H266" i="1" s="1"/>
  <c r="H267" i="1" s="1"/>
  <c r="H268" i="1" s="1"/>
  <c r="H269" i="1" s="1"/>
  <c r="H270" i="1" s="1"/>
  <c r="H271" i="1" s="1"/>
  <c r="H272" i="1" s="1"/>
  <c r="H273" i="1" s="1"/>
  <c r="H274" i="1" s="1"/>
  <c r="H275" i="1" s="1"/>
  <c r="H276" i="1" s="1"/>
  <c r="H277" i="1" s="1"/>
  <c r="H278" i="1" s="1"/>
  <c r="H279" i="1" s="1"/>
  <c r="H280" i="1" s="1"/>
  <c r="H281" i="1" s="1"/>
  <c r="H282" i="1" s="1"/>
  <c r="H283" i="1" s="1"/>
  <c r="H284" i="1" s="1"/>
  <c r="H285" i="1" s="1"/>
  <c r="H286" i="1" s="1"/>
  <c r="H287" i="1" s="1"/>
  <c r="H288" i="1" s="1"/>
  <c r="H289" i="1" s="1"/>
  <c r="H290" i="1" s="1"/>
  <c r="H291" i="1" s="1"/>
  <c r="H292" i="1" s="1"/>
  <c r="H293" i="1" s="1"/>
  <c r="H294" i="1" s="1"/>
  <c r="H295" i="1" s="1"/>
  <c r="H296" i="1" s="1"/>
  <c r="H297" i="1" s="1"/>
  <c r="H298" i="1" s="1"/>
  <c r="H299" i="1" s="1"/>
  <c r="H300" i="1" s="1"/>
  <c r="H301" i="1" s="1"/>
  <c r="H302" i="1" s="1"/>
  <c r="H303" i="1" s="1"/>
  <c r="H304" i="1" s="1"/>
  <c r="H305" i="1" s="1"/>
  <c r="H306" i="1" s="1"/>
  <c r="H307" i="1" s="1"/>
  <c r="H308" i="1" s="1"/>
  <c r="H309" i="1" s="1"/>
  <c r="H310" i="1" s="1"/>
  <c r="H311" i="1" s="1"/>
  <c r="H312" i="1" s="1"/>
  <c r="H313" i="1" s="1"/>
  <c r="H314" i="1" s="1"/>
  <c r="H315" i="1" s="1"/>
  <c r="H316" i="1" s="1"/>
  <c r="H317" i="1" s="1"/>
  <c r="H318" i="1" s="1"/>
  <c r="H319" i="1" s="1"/>
  <c r="H320" i="1" s="1"/>
  <c r="H321" i="1" s="1"/>
  <c r="H322" i="1" s="1"/>
  <c r="H323" i="1" s="1"/>
  <c r="H324" i="1" s="1"/>
  <c r="H325" i="1" s="1"/>
  <c r="H326" i="1" s="1"/>
  <c r="H327" i="1" s="1"/>
  <c r="H328" i="1" s="1"/>
  <c r="H329" i="1" s="1"/>
  <c r="H330" i="1" s="1"/>
  <c r="H331" i="1" s="1"/>
  <c r="H332" i="1" s="1"/>
  <c r="H333" i="1" s="1"/>
  <c r="H334" i="1" s="1"/>
  <c r="H335" i="1" s="1"/>
  <c r="H336" i="1" s="1"/>
  <c r="H337" i="1" s="1"/>
  <c r="H338" i="1" s="1"/>
  <c r="H339" i="1" s="1"/>
  <c r="H340" i="1" s="1"/>
  <c r="H341" i="1" s="1"/>
  <c r="H342" i="1" s="1"/>
  <c r="H343" i="1" s="1"/>
  <c r="H344" i="1" s="1"/>
  <c r="H345" i="1" s="1"/>
  <c r="H346" i="1" s="1"/>
  <c r="H347" i="1" s="1"/>
  <c r="H348" i="1" s="1"/>
  <c r="H349" i="1" s="1"/>
  <c r="H350" i="1" s="1"/>
  <c r="H351" i="1" s="1"/>
  <c r="H352" i="1" s="1"/>
  <c r="H353" i="1" s="1"/>
  <c r="H354" i="1" s="1"/>
  <c r="H355" i="1" s="1"/>
  <c r="H356" i="1" s="1"/>
  <c r="H357" i="1" s="1"/>
  <c r="H358" i="1" s="1"/>
  <c r="H359" i="1" s="1"/>
  <c r="H360" i="1" s="1"/>
  <c r="H361" i="1" s="1"/>
  <c r="H362" i="1" s="1"/>
  <c r="H363" i="1" s="1"/>
  <c r="H364" i="1" s="1"/>
  <c r="H365" i="1" s="1"/>
  <c r="H366" i="1" s="1"/>
  <c r="H367" i="1" s="1"/>
  <c r="H368" i="1" s="1"/>
  <c r="H369" i="1" s="1"/>
  <c r="V9" i="1" l="1"/>
  <c r="Z9" i="1"/>
  <c r="X9" i="1"/>
  <c r="X13" i="1"/>
  <c r="X6" i="1"/>
  <c r="X10" i="1"/>
  <c r="X14" i="1"/>
  <c r="X8" i="1"/>
  <c r="X12" i="1"/>
  <c r="X16" i="1"/>
  <c r="X7" i="1"/>
  <c r="X11" i="1"/>
  <c r="X15" i="1"/>
  <c r="V11" i="1"/>
  <c r="Z15" i="1"/>
  <c r="Z7" i="1"/>
  <c r="V10" i="1"/>
  <c r="Z14" i="1"/>
  <c r="Z6" i="1"/>
  <c r="Z13" i="1"/>
  <c r="V16" i="1"/>
  <c r="V8" i="1"/>
  <c r="Z12" i="1"/>
  <c r="V15" i="1"/>
  <c r="V7" i="1"/>
  <c r="Z11" i="1"/>
  <c r="V14" i="1"/>
  <c r="V6" i="1"/>
  <c r="Z10" i="1"/>
  <c r="V13" i="1"/>
  <c r="V12" i="1"/>
  <c r="Z16" i="1"/>
  <c r="Z8" i="1"/>
  <c r="H370" i="1"/>
  <c r="Y9" i="1" l="1"/>
  <c r="Y13" i="1"/>
  <c r="Y16" i="1"/>
  <c r="Y6" i="1"/>
  <c r="Y10" i="1"/>
  <c r="Y14" i="1"/>
  <c r="Y12" i="1"/>
  <c r="Y7" i="1"/>
  <c r="Y11" i="1"/>
  <c r="Y15" i="1"/>
  <c r="Y8" i="1"/>
  <c r="W7" i="1"/>
  <c r="W16" i="1"/>
  <c r="W15" i="1"/>
  <c r="W12" i="1"/>
  <c r="W6" i="1"/>
  <c r="W13" i="1"/>
  <c r="W14" i="1"/>
  <c r="W8" i="1"/>
  <c r="W11" i="1"/>
  <c r="W10" i="1"/>
  <c r="W9" i="1"/>
  <c r="AA6" i="1"/>
  <c r="AA10" i="1"/>
  <c r="AA8" i="1"/>
  <c r="AA9" i="1"/>
  <c r="AA14" i="1"/>
  <c r="AA7" i="1"/>
  <c r="AA15" i="1"/>
  <c r="AA13" i="1"/>
  <c r="AA11" i="1"/>
  <c r="AA12" i="1"/>
  <c r="AA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Gregg Rosenberg</author>
  </authors>
  <commentList>
    <comment ref="B3" authorId="0" shapeId="0" xr:uid="{E2C767B9-149D-447E-A28E-750A3DFB1394}">
      <text>
        <r>
          <rPr>
            <b/>
            <sz val="9"/>
            <color indexed="81"/>
            <rFont val="Tahoma"/>
            <family val="2"/>
          </rPr>
          <t>Nevada Air Pollution Control Help:</t>
        </r>
        <r>
          <rPr>
            <sz val="9"/>
            <color indexed="81"/>
            <rFont val="Tahoma"/>
            <family val="2"/>
          </rPr>
          <t xml:space="preserve">
Enter the year that these records are for. This year is linked to the tabs that you will be entering the data into and automatically update the dates.</t>
        </r>
      </text>
    </comment>
    <comment ref="E3" authorId="0" shapeId="0" xr:uid="{E77C930C-DC05-4227-B019-535B5558B41D}">
      <text>
        <r>
          <rPr>
            <b/>
            <sz val="9"/>
            <color indexed="81"/>
            <rFont val="Tahoma"/>
            <family val="2"/>
          </rPr>
          <t>Nevada Air Pollution Control Help:</t>
        </r>
        <r>
          <rPr>
            <sz val="9"/>
            <color indexed="81"/>
            <rFont val="Tahoma"/>
            <family val="2"/>
          </rPr>
          <t xml:space="preserve">
Enter the measurement units that are required to be recorded by your air quality operating permit. Some of the most common units have been entered already.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Gregg Rosenberg</author>
  </authors>
  <commentList>
    <comment ref="L1" authorId="0" shapeId="0" xr:uid="{FC7E4F82-409B-4047-8E67-51BC53D62EE9}">
      <text>
        <r>
          <rPr>
            <b/>
            <sz val="9"/>
            <color indexed="81"/>
            <rFont val="Tahoma"/>
            <family val="2"/>
          </rPr>
          <t xml:space="preserve">Nevada Air Pollution Control Help:
</t>
        </r>
        <r>
          <rPr>
            <sz val="9"/>
            <color indexed="81"/>
            <rFont val="Tahoma"/>
            <family val="2"/>
          </rPr>
          <t>If there is no material that is processed through this system, feel free to  hide these rows.</t>
        </r>
      </text>
    </comment>
    <comment ref="N1" authorId="0" shapeId="0" xr:uid="{08266D53-476E-4E6F-81CF-6E8794B423FF}">
      <text>
        <r>
          <rPr>
            <b/>
            <sz val="9"/>
            <color indexed="81"/>
            <rFont val="Tahoma"/>
            <family val="2"/>
          </rPr>
          <t>Nevada Air Pollution Control Help:</t>
        </r>
        <r>
          <rPr>
            <sz val="9"/>
            <color indexed="81"/>
            <rFont val="Tahoma"/>
            <family val="2"/>
          </rPr>
          <t xml:space="preserve">
If there is no fuel burned in this system, feel free to hide these rows.</t>
        </r>
      </text>
    </comment>
    <comment ref="A2" authorId="0" shapeId="0" xr:uid="{135C4C1D-2E1B-4560-B572-6932F4511C43}">
      <text>
        <r>
          <rPr>
            <b/>
            <sz val="9"/>
            <color indexed="81"/>
            <rFont val="Tahoma"/>
            <family val="2"/>
          </rPr>
          <t>Nevada Air Pollution Control Help:</t>
        </r>
        <r>
          <rPr>
            <sz val="9"/>
            <color indexed="81"/>
            <rFont val="Tahoma"/>
            <family val="2"/>
          </rPr>
          <t xml:space="preserve">
Enter system number here. Copy this template tab for each of your systems. Don't forget to rename the tab at the bottom of the window.</t>
        </r>
      </text>
    </comment>
    <comment ref="B2" authorId="0" shapeId="0" xr:uid="{FF800E08-63B9-4FD6-A8E4-F3C0C0FF9FB8}">
      <text>
        <r>
          <rPr>
            <b/>
            <sz val="9"/>
            <color indexed="81"/>
            <rFont val="Tahoma"/>
            <family val="2"/>
          </rPr>
          <t xml:space="preserve">Nevada Air Pollution Control Help:
</t>
        </r>
        <r>
          <rPr>
            <sz val="9"/>
            <color indexed="81"/>
            <rFont val="Tahoma"/>
            <family val="2"/>
          </rPr>
          <t>Enter emission unit number(s) here. If you have different recordkeeping requirements or different operating parameters for emission units within the same system, then you can copy this template tab to separate that out. Don't forget to rename the tab at the bottom of the window.</t>
        </r>
      </text>
    </comment>
    <comment ref="I2" authorId="0" shapeId="0" xr:uid="{C9576BCF-BA93-4C59-8EBB-3C5A78B960C2}">
      <text>
        <r>
          <rPr>
            <b/>
            <sz val="9"/>
            <color indexed="81"/>
            <rFont val="Tahoma"/>
            <family val="2"/>
          </rPr>
          <t>Nevada Air Pollution Control Help:</t>
        </r>
        <r>
          <rPr>
            <sz val="9"/>
            <color indexed="81"/>
            <rFont val="Tahoma"/>
            <family val="2"/>
          </rPr>
          <t xml:space="preserve">
If these rows are black, feel free to hide them.
If you have hour restrictions, enter the start and end times in either a 24 hour format (HH:MM) or 12 hour format (HH:MM AM/PM).</t>
        </r>
      </text>
    </comment>
    <comment ref="S2" authorId="0" shapeId="0" xr:uid="{325DB34A-1634-41C9-894E-64559536AED6}">
      <text>
        <r>
          <rPr>
            <b/>
            <sz val="9"/>
            <color indexed="81"/>
            <rFont val="Tahoma"/>
            <family val="2"/>
          </rPr>
          <t xml:space="preserve">Nevada Air Pollution Control Help:
</t>
        </r>
        <r>
          <rPr>
            <sz val="9"/>
            <color indexed="81"/>
            <rFont val="Tahoma"/>
            <family val="2"/>
          </rPr>
          <t>Enter the date of the last time corrective action or maintenance was completed on either the air pollution control or any of the emission units within this system.
It is likely that you will have the same date listed multiple times in a row.
If the date has changed, enter more detailed information in the next column.</t>
        </r>
      </text>
    </comment>
    <comment ref="A3" authorId="0" shapeId="0" xr:uid="{753A9F31-B363-48B2-905D-4E3DF1DEDA86}">
      <text>
        <r>
          <rPr>
            <b/>
            <sz val="9"/>
            <color indexed="81"/>
            <rFont val="Tahoma"/>
            <family val="2"/>
          </rPr>
          <t>Nevada Air Pollution Control Help:</t>
        </r>
        <r>
          <rPr>
            <sz val="9"/>
            <color indexed="81"/>
            <rFont val="Tahoma"/>
            <family val="2"/>
          </rPr>
          <t xml:space="preserve">
If this system in your permit allows less than 24 hours a day or less than 8,760 hours per year, select "Yes". Otherwise, select "No".</t>
        </r>
      </text>
    </comment>
    <comment ref="A4" authorId="0" shapeId="0" xr:uid="{FE8B785B-957C-4288-A4A4-1318B8E4C34E}">
      <text>
        <r>
          <rPr>
            <b/>
            <sz val="9"/>
            <color indexed="81"/>
            <rFont val="Tahoma"/>
            <family val="2"/>
          </rPr>
          <t xml:space="preserve">Nevada Air Pollution Control Help:
</t>
        </r>
        <r>
          <rPr>
            <sz val="9"/>
            <color indexed="81"/>
            <rFont val="Tahoma"/>
            <family val="2"/>
          </rPr>
          <t>If you answered "Yes" to the question above, then a question will appear here for you to answer. If one or more systems in your permit allow less than 24 hours a day and your permit states that those systems can only operate between certain hours, select "Yes". Otherwise, select "No".</t>
        </r>
      </text>
    </comment>
    <comment ref="K4" authorId="0" shapeId="0" xr:uid="{2F0523E4-2414-43EE-81BD-78A163B5837E}">
      <text>
        <r>
          <rPr>
            <b/>
            <sz val="9"/>
            <color indexed="81"/>
            <rFont val="Tahoma"/>
            <family val="2"/>
          </rPr>
          <t>Nevada Air Pollution Control Help:</t>
        </r>
        <r>
          <rPr>
            <sz val="9"/>
            <color indexed="81"/>
            <rFont val="Tahoma"/>
            <family val="2"/>
          </rPr>
          <t xml:space="preserve">
Select the duration unit required to be recorded by your permit, such as hours or batches.</t>
        </r>
      </text>
    </comment>
    <comment ref="L4" authorId="0" shapeId="0" xr:uid="{06DA23BA-9243-494D-BBF3-6CD4CDAA699C}">
      <text>
        <r>
          <rPr>
            <b/>
            <sz val="9"/>
            <color indexed="81"/>
            <rFont val="Tahoma"/>
            <family val="2"/>
          </rPr>
          <t>Nevada Air Pollution Control Help:</t>
        </r>
        <r>
          <rPr>
            <sz val="9"/>
            <color indexed="81"/>
            <rFont val="Tahoma"/>
            <family val="2"/>
          </rPr>
          <t xml:space="preserve">
Select the weight or volume units the processed material is required to be recorded in, such as tons or lbs.</t>
        </r>
      </text>
    </comment>
    <comment ref="N4" authorId="0" shapeId="0" xr:uid="{355C5378-6FAF-4889-AD08-1B79F96F28D9}">
      <text>
        <r>
          <rPr>
            <b/>
            <sz val="9"/>
            <color indexed="81"/>
            <rFont val="Tahoma"/>
            <family val="2"/>
          </rPr>
          <t xml:space="preserve">Nevada Air Pollution Control Help:
</t>
        </r>
        <r>
          <rPr>
            <sz val="9"/>
            <color indexed="81"/>
            <rFont val="Tahoma"/>
            <family val="2"/>
          </rPr>
          <t>(IF APPLICABLE) Select the amount of fuel burned in the units required to be recorded in, such as ft^3 or gallons.</t>
        </r>
      </text>
    </comment>
    <comment ref="Q4" authorId="0" shapeId="0" xr:uid="{8FE5FA96-B03C-485E-A04C-A4AAE3D8C310}">
      <text>
        <r>
          <rPr>
            <b/>
            <sz val="9"/>
            <color indexed="81"/>
            <rFont val="Tahoma"/>
            <family val="2"/>
          </rPr>
          <t>Nevada Air Pollution Control Help:</t>
        </r>
        <r>
          <rPr>
            <sz val="9"/>
            <color indexed="81"/>
            <rFont val="Tahoma"/>
            <family val="2"/>
          </rPr>
          <t xml:space="preserve">
If a VEO was conducted, was opacity observed coming from the unit? Remember, VEOs must be conducted when the unit is operating with material being processed.</t>
        </r>
      </text>
    </comment>
    <comment ref="V4" authorId="0" shapeId="0" xr:uid="{64846163-4B4D-47AD-9D96-C8F218C8F353}">
      <text>
        <r>
          <rPr>
            <b/>
            <sz val="9"/>
            <color indexed="81"/>
            <rFont val="Tahoma"/>
            <family val="2"/>
          </rPr>
          <t xml:space="preserve">Nevada Air Pollution Control Help:
</t>
        </r>
        <r>
          <rPr>
            <sz val="9"/>
            <color indexed="81"/>
            <rFont val="Tahoma"/>
            <family val="2"/>
          </rPr>
          <t>(IF APPLICABLE) This column is required if you have an annual operating hour limit which would be less than 8,760 hours per year.</t>
        </r>
      </text>
    </comment>
    <comment ref="Z4" authorId="0" shapeId="0" xr:uid="{10D14DAB-4712-4410-A0FA-E81EE0D53A1B}">
      <text>
        <r>
          <rPr>
            <b/>
            <sz val="9"/>
            <color indexed="81"/>
            <rFont val="Tahoma"/>
            <family val="2"/>
          </rPr>
          <t>Nevada Air Pollution Control Help:</t>
        </r>
        <r>
          <rPr>
            <sz val="9"/>
            <color indexed="81"/>
            <rFont val="Tahoma"/>
            <family val="2"/>
          </rPr>
          <t xml:space="preserve">
Select the weight or volume units the processed material is required to be recorded in, such as tons or lbs.</t>
        </r>
      </text>
    </comment>
    <comment ref="A5" authorId="0" shapeId="0" xr:uid="{8703696A-BB30-473D-9758-37A7CF338722}">
      <text>
        <r>
          <rPr>
            <b/>
            <sz val="9"/>
            <color indexed="81"/>
            <rFont val="Tahoma"/>
            <charset val="1"/>
          </rPr>
          <t xml:space="preserve">Nevada Air Pollution Control Help:
</t>
        </r>
        <r>
          <rPr>
            <sz val="9"/>
            <color indexed="81"/>
            <rFont val="Tahoma"/>
            <family val="2"/>
          </rPr>
          <t>If this system and emission unit(s) only process material without combusting or burning fuel, then select "Material Throughput". If the system and emission unit(s) only combust or burn fuel and do not process any material, then select "Fuel Usage". If the system and emission unit(s) process material and combust or burn fuel, then select "Both".</t>
        </r>
      </text>
    </comment>
    <comment ref="D5" authorId="0" shapeId="0" xr:uid="{6E96CECA-F0AC-4204-859A-C6E7ED384749}">
      <text>
        <r>
          <rPr>
            <b/>
            <sz val="9"/>
            <color indexed="81"/>
            <rFont val="Tahoma"/>
            <family val="2"/>
          </rPr>
          <t xml:space="preserve">Nevada Air Pollution Control Help:
</t>
        </r>
        <r>
          <rPr>
            <sz val="9"/>
            <color indexed="81"/>
            <rFont val="Tahoma"/>
            <family val="2"/>
          </rPr>
          <t>(IF APPLICABLE) This column is required if you have a rolling annual operating hour limit which would be less than 24 hours per day or 8,760 hours per year.</t>
        </r>
      </text>
    </comment>
    <comment ref="E5" authorId="0" shapeId="0" xr:uid="{C4AA808B-5939-4906-AD08-A9CE941A16FD}">
      <text>
        <r>
          <rPr>
            <b/>
            <sz val="9"/>
            <color indexed="81"/>
            <rFont val="Tahoma"/>
            <family val="2"/>
          </rPr>
          <t>Nevada Air Pollution Control Help:</t>
        </r>
        <r>
          <rPr>
            <sz val="9"/>
            <color indexed="81"/>
            <rFont val="Tahoma"/>
            <family val="2"/>
          </rPr>
          <t xml:space="preserve">
(IF APPLICABLE) Select the weight or volume units the processed material is required to be recorded in, such as tons or lbs.</t>
        </r>
      </text>
    </comment>
    <comment ref="F5" authorId="0" shapeId="0" xr:uid="{977A4E60-210C-403F-B431-25908BC1393A}">
      <text>
        <r>
          <rPr>
            <b/>
            <sz val="9"/>
            <color indexed="81"/>
            <rFont val="Tahoma"/>
            <family val="2"/>
          </rPr>
          <t xml:space="preserve">Nevada Air Pollution Control Help:
</t>
        </r>
        <r>
          <rPr>
            <sz val="9"/>
            <color indexed="81"/>
            <rFont val="Tahoma"/>
            <family val="2"/>
          </rPr>
          <t>(IF APPLICABLE) Select the amount of fuel burned in the units required to be recorded in, such as ft^3 or gallons.</t>
        </r>
      </text>
    </comment>
    <comment ref="T5" authorId="0" shapeId="0" xr:uid="{D2FFFF66-5879-4FB3-AD21-484DD045F82E}">
      <text>
        <r>
          <rPr>
            <b/>
            <sz val="9"/>
            <color indexed="81"/>
            <rFont val="Tahoma"/>
            <family val="2"/>
          </rPr>
          <t xml:space="preserve">Nevada Air Pollution Control Help:
</t>
        </r>
        <r>
          <rPr>
            <sz val="9"/>
            <color indexed="81"/>
            <rFont val="Tahoma"/>
            <family val="2"/>
          </rPr>
          <t>Enter any notable event details here. Examples of this could include:
1. Details of an excess emission or deviation
2. Submittal of a required notification or report
3. Information regarding maintenance or a corrective action (include work order numbers, if applicable)
4. If stack testing is occurring on this system
5. Anything else that you think an air inspector might be interested in knowing.</t>
        </r>
      </text>
    </comment>
    <comment ref="A6" authorId="0" shapeId="0" xr:uid="{45F9C8A2-DBBB-4921-96C6-19DCE642FB0A}">
      <text>
        <r>
          <rPr>
            <b/>
            <sz val="9"/>
            <color indexed="81"/>
            <rFont val="Tahoma"/>
            <charset val="1"/>
          </rPr>
          <t xml:space="preserve">Nevada Air Pollution Control Help:
</t>
        </r>
        <r>
          <rPr>
            <sz val="9"/>
            <color indexed="81"/>
            <rFont val="Tahoma"/>
            <family val="2"/>
          </rPr>
          <t>If this system and emission unit(s) have recordkeeping language similar to, "Record the throughput rate of... on a cumulative monthly basis, for each 12-month rolling period." then select "Yes". If the language is similar to, "Monitor and record the total yearly throughput rate in... The annual throughput shall be determined at the end of each month as the sum of the monthly throughput rates for the year for all previous months of that year." or there is no annual requirement, then select "No".</t>
        </r>
      </text>
    </comment>
    <comment ref="A7" authorId="0" shapeId="0" xr:uid="{312E15EF-F21E-4864-8503-3F7505E21A34}">
      <text>
        <r>
          <rPr>
            <b/>
            <sz val="9"/>
            <color indexed="81"/>
            <rFont val="Tahoma"/>
            <family val="2"/>
          </rPr>
          <t>Nevada Air Pollution Control Help:</t>
        </r>
        <r>
          <rPr>
            <sz val="9"/>
            <color indexed="81"/>
            <rFont val="Tahoma"/>
            <family val="2"/>
          </rPr>
          <t xml:space="preserve">
If the system and emission unit(s) has a monitoring requirement similar to, "Conduct and record an observation of visible emissions (excluding water vapor) on... while operating." then select "Yes". Otherwise, select "No".</t>
        </r>
      </text>
    </comment>
    <comment ref="A8" authorId="0" shapeId="0" xr:uid="{A6FC1A86-7E28-4E5A-818A-3DD49CDE462D}">
      <text>
        <r>
          <rPr>
            <b/>
            <sz val="9"/>
            <color indexed="81"/>
            <rFont val="Tahoma"/>
            <family val="2"/>
          </rPr>
          <t xml:space="preserve">Nevada Air Pollution Control Help:
</t>
        </r>
        <r>
          <rPr>
            <sz val="9"/>
            <color indexed="81"/>
            <rFont val="Tahoma"/>
            <family val="2"/>
          </rPr>
          <t>If the system and emission unit(s) has a permitted air pollution control (e.g., baghouse, bin vent, water sprays, wet scrubber, etc.), then select "Yes". Otherwise, select "No".</t>
        </r>
      </text>
    </comment>
  </commentList>
</comments>
</file>

<file path=xl/sharedStrings.xml><?xml version="1.0" encoding="utf-8"?>
<sst xmlns="http://schemas.openxmlformats.org/spreadsheetml/2006/main" count="64" uniqueCount="47">
  <si>
    <t>Recording Year</t>
  </si>
  <si>
    <t>Operating Parameter Units</t>
  </si>
  <si>
    <t>Tons</t>
  </si>
  <si>
    <t>Choose Option</t>
  </si>
  <si>
    <t>lbs</t>
  </si>
  <si>
    <t>Gallons</t>
  </si>
  <si>
    <t>ft^3</t>
  </si>
  <si>
    <t>Hours</t>
  </si>
  <si>
    <t>Batches</t>
  </si>
  <si>
    <t>Minutes</t>
  </si>
  <si>
    <t>System Number:</t>
  </si>
  <si>
    <t>Emission Unit(s):</t>
  </si>
  <si>
    <t>Duration of Operation</t>
  </si>
  <si>
    <t>Material Processed</t>
  </si>
  <si>
    <t>Fuel Usage</t>
  </si>
  <si>
    <t>Equipment Monitoring</t>
  </si>
  <si>
    <t>System XX</t>
  </si>
  <si>
    <t>S2.XXX - S2.XXX</t>
  </si>
  <si>
    <t>Permitted Start Time:</t>
  </si>
  <si>
    <t>Permitted End Time:</t>
  </si>
  <si>
    <t>Permit Limit:</t>
  </si>
  <si>
    <t>Required VEO Frequency:</t>
  </si>
  <si>
    <t>Required Air Control Inspection Frequency:</t>
  </si>
  <si>
    <t>Date of Last Corrective Action/Maintenance</t>
  </si>
  <si>
    <t>Notes and Comments</t>
  </si>
  <si>
    <t>Rolling Annual Material</t>
  </si>
  <si>
    <t>Rolling Annual Fuel Usage</t>
  </si>
  <si>
    <t>DATE</t>
  </si>
  <si>
    <t>Start Time</t>
  </si>
  <si>
    <t>End Time</t>
  </si>
  <si>
    <t>Select Units</t>
  </si>
  <si>
    <t>VEO Conducted?</t>
  </si>
  <si>
    <t>Opacity Observed?</t>
  </si>
  <si>
    <t>Control Inspected?</t>
  </si>
  <si>
    <t>Month</t>
  </si>
  <si>
    <t>Operating Time</t>
  </si>
  <si>
    <t>Annual Operating Time</t>
  </si>
  <si>
    <t>Do you have a 12-month rolling recordkeeping requirement?</t>
  </si>
  <si>
    <t>Do you have add-on controls?</t>
  </si>
  <si>
    <t>Do you have VEO requirements?</t>
  </si>
  <si>
    <t>Does this system have hour restrictions?</t>
  </si>
  <si>
    <t>What operating parameters do you have to keep track of?</t>
  </si>
  <si>
    <t>Previous Year's Monthly Totals</t>
  </si>
  <si>
    <t>Current Year's Monthly and Annual Totals</t>
  </si>
  <si>
    <t>Permit Annual Hour Limit:</t>
  </si>
  <si>
    <t>Permit Annual Material Limit:</t>
  </si>
  <si>
    <t>Permit Annual Fuel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</si>
</sst>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5" x14ac:knownFonts="1">
    <font>
      <sz val="11"/>
      <color theme="1"/>
      <name val="Aptos Narrow"/>
      <family val="2"/>
      <scheme val="minor"/>
    </font>
    <font>
      <sz val="9"/>
      <color indexed="81"/>
      <name val="Tahoma"/>
      <family val="2"/>
    </font>
    <font>
      <b/>
      <sz val="9"/>
      <color indexed="81"/>
      <name val="Tahoma"/>
      <family val="2"/>
    </font>
    <font>
      <b/>
      <sz val="11"/>
      <color theme="1"/>
      <name val="Aptos Narrow"/>
      <family val="2"/>
      <scheme val="minor"/>
    </font>
    <font>
      <b/>
      <sz val="9"/>
      <color indexed="81"/>
      <name val="Tahoma"/>
      <charset val="1"/>
    </font>
  </fonts>
  <fills count="4">
    <fill>
      <patternFill patternType="none"/>
    </fill>
    <fill>
      <patternFill patternType="gray125"/>
    </fill>
    <fill>
      <patternFill patternType="solid">
        <fgColor theme="0" tint="-0.499984740745262"/>
        <bgColor indexed="64"/>
      </patternFill>
    </fill>
    <fill>
      <patternFill patternType="solid">
        <fgColor theme="3" tint="0.89999084444715716"/>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0" fillId="0" borderId="0" xfId="0" applyAlignment="1">
      <alignment horizontal="center"/>
    </xf>
    <xf numFmtId="0" fontId="0" fillId="0" borderId="0" xfId="0" applyAlignment="1">
      <alignment horizontal="center" wrapText="1"/>
    </xf>
    <xf numFmtId="0" fontId="0" fillId="3" borderId="0" xfId="0" applyFill="1" applyAlignment="1">
      <alignment horizontal="center"/>
    </xf>
    <xf numFmtId="0" fontId="0" fillId="2" borderId="0" xfId="0" applyFill="1" applyAlignment="1">
      <alignment horizontal="center"/>
    </xf>
    <xf numFmtId="0" fontId="3" fillId="0" borderId="0" xfId="0" applyFont="1"/>
    <xf numFmtId="0" fontId="0" fillId="0" borderId="4" xfId="0" applyBorder="1" applyAlignment="1">
      <alignment horizontal="center"/>
    </xf>
    <xf numFmtId="164" fontId="0" fillId="0" borderId="3" xfId="0" applyNumberFormat="1" applyBorder="1" applyAlignment="1">
      <alignment horizontal="center"/>
    </xf>
    <xf numFmtId="164" fontId="0" fillId="0" borderId="0" xfId="0" applyNumberFormat="1" applyAlignment="1">
      <alignment horizontal="center"/>
    </xf>
    <xf numFmtId="0" fontId="0" fillId="0" borderId="3" xfId="0" applyBorder="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5" xfId="0" applyBorder="1" applyAlignment="1">
      <alignment horizontal="center"/>
    </xf>
    <xf numFmtId="14" fontId="0" fillId="0" borderId="5" xfId="0" applyNumberFormat="1" applyBorder="1" applyAlignment="1">
      <alignment horizontal="center"/>
    </xf>
    <xf numFmtId="0" fontId="0" fillId="0" borderId="4" xfId="0" applyBorder="1"/>
    <xf numFmtId="0" fontId="0" fillId="0" borderId="7" xfId="0" applyBorder="1" applyAlignment="1">
      <alignment horizontal="center" wrapText="1"/>
    </xf>
    <xf numFmtId="0" fontId="0" fillId="0" borderId="8"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14" xfId="0" applyBorder="1" applyAlignment="1">
      <alignment horizontal="center" wrapText="1"/>
    </xf>
    <xf numFmtId="0" fontId="0" fillId="0" borderId="12" xfId="0" applyBorder="1" applyAlignment="1">
      <alignment horizontal="center" wrapText="1"/>
    </xf>
    <xf numFmtId="0" fontId="3" fillId="0" borderId="6" xfId="0" applyFont="1" applyBorder="1" applyAlignment="1">
      <alignment horizontal="center"/>
    </xf>
    <xf numFmtId="0" fontId="3" fillId="0" borderId="0" xfId="0" applyFont="1" applyAlignment="1">
      <alignment horizontal="center"/>
    </xf>
    <xf numFmtId="0" fontId="0" fillId="0" borderId="5" xfId="0" applyBorder="1" applyAlignment="1">
      <alignment horizontal="center" wrapText="1"/>
    </xf>
    <xf numFmtId="0" fontId="0" fillId="0" borderId="15"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9" xfId="0" applyBorder="1" applyAlignment="1">
      <alignment horizontal="center"/>
    </xf>
    <xf numFmtId="0" fontId="0" fillId="0" borderId="16" xfId="0" applyBorder="1" applyAlignment="1">
      <alignment horizontal="center" wrapText="1"/>
    </xf>
    <xf numFmtId="0" fontId="0" fillId="0" borderId="3" xfId="0" applyBorder="1"/>
    <xf numFmtId="0" fontId="0" fillId="0" borderId="17" xfId="0" applyBorder="1" applyAlignment="1">
      <alignment horizontal="center"/>
    </xf>
    <xf numFmtId="0" fontId="0" fillId="0" borderId="18" xfId="0" applyBorder="1" applyAlignment="1">
      <alignment horizontal="center" wrapText="1"/>
    </xf>
    <xf numFmtId="0" fontId="0" fillId="0" borderId="19" xfId="0" applyBorder="1" applyAlignment="1">
      <alignment horizontal="center"/>
    </xf>
    <xf numFmtId="0" fontId="0" fillId="0" borderId="16" xfId="0" applyBorder="1" applyAlignment="1">
      <alignment horizontal="center"/>
    </xf>
    <xf numFmtId="0" fontId="3" fillId="0" borderId="20" xfId="0" applyFont="1" applyBorder="1" applyAlignment="1">
      <alignment horizontal="center" wrapText="1"/>
    </xf>
    <xf numFmtId="0" fontId="3" fillId="0" borderId="21" xfId="0" applyFont="1" applyBorder="1" applyAlignment="1">
      <alignment horizontal="center" wrapText="1"/>
    </xf>
    <xf numFmtId="0" fontId="0" fillId="0" borderId="23" xfId="0" applyBorder="1" applyAlignment="1">
      <alignment horizontal="center" wrapText="1"/>
    </xf>
    <xf numFmtId="0" fontId="0" fillId="0" borderId="22"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24" xfId="0" applyBorder="1" applyAlignment="1">
      <alignment wrapText="1"/>
    </xf>
    <xf numFmtId="0" fontId="0" fillId="0" borderId="19" xfId="0" applyBorder="1"/>
    <xf numFmtId="0" fontId="0" fillId="0" borderId="3"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3" fillId="0" borderId="6"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xf>
    <xf numFmtId="0" fontId="3" fillId="0" borderId="10" xfId="0" applyFont="1" applyBorder="1" applyAlignment="1">
      <alignment horizontal="center"/>
    </xf>
    <xf numFmtId="0" fontId="0" fillId="0" borderId="5" xfId="0" applyBorder="1" applyAlignment="1">
      <alignment horizontal="center" wrapText="1"/>
    </xf>
    <xf numFmtId="0" fontId="0" fillId="0" borderId="15" xfId="0" applyBorder="1" applyAlignment="1">
      <alignment horizontal="center" wrapText="1"/>
    </xf>
    <xf numFmtId="0" fontId="0" fillId="0" borderId="5" xfId="0" applyBorder="1" applyAlignment="1">
      <alignment horizontal="center"/>
    </xf>
    <xf numFmtId="0" fontId="0" fillId="0" borderId="15" xfId="0" applyBorder="1" applyAlignment="1">
      <alignment horizontal="center"/>
    </xf>
  </cellXfs>
  <cellStyles count="1">
    <cellStyle name="Normal" xfId="0" builtinId="0"/>
  </cellStyles>
  <dxfs count="87">
    <dxf>
      <fill>
        <patternFill>
          <bgColor rgb="FFFFFF99"/>
        </patternFill>
      </fill>
    </dxf>
    <dxf>
      <fill>
        <patternFill>
          <bgColor rgb="FFFFFF99"/>
        </patternFill>
      </fill>
    </dxf>
    <dxf>
      <fill>
        <patternFill>
          <bgColor rgb="FFC00000"/>
        </patternFill>
      </fill>
    </dxf>
    <dxf>
      <fill>
        <patternFill>
          <bgColor rgb="FFFFFF99"/>
        </patternFill>
      </fill>
    </dxf>
    <dxf>
      <fill>
        <patternFill>
          <bgColor rgb="FFFFFF99"/>
        </patternFill>
      </fill>
    </dxf>
    <dxf>
      <fill>
        <patternFill>
          <bgColor theme="1"/>
        </patternFill>
      </fill>
    </dxf>
    <dxf>
      <fill>
        <patternFill>
          <bgColor rgb="FFFFFF99"/>
        </patternFill>
      </fill>
    </dxf>
    <dxf>
      <fill>
        <patternFill>
          <bgColor rgb="FFFFFF99"/>
        </patternFill>
      </fill>
    </dxf>
    <dxf>
      <fill>
        <patternFill>
          <bgColor theme="1"/>
        </patternFill>
      </fill>
    </dxf>
    <dxf>
      <fill>
        <patternFill>
          <bgColor theme="1"/>
        </patternFill>
      </fill>
    </dxf>
    <dxf>
      <fill>
        <patternFill>
          <bgColor rgb="FFFFFF99"/>
        </patternFill>
      </fill>
    </dxf>
    <dxf>
      <fill>
        <patternFill>
          <bgColor theme="1"/>
        </patternFill>
      </fill>
    </dxf>
    <dxf>
      <fill>
        <patternFill>
          <bgColor rgb="FFFFFF99"/>
        </patternFill>
      </fill>
    </dxf>
    <dxf>
      <fill>
        <patternFill>
          <bgColor theme="1"/>
        </patternFill>
      </fill>
    </dxf>
    <dxf>
      <fill>
        <patternFill>
          <bgColor rgb="FFFFFF99"/>
        </patternFill>
      </fill>
    </dxf>
    <dxf>
      <fill>
        <patternFill>
          <bgColor rgb="FFFFFF99"/>
        </patternFill>
      </fill>
    </dxf>
    <dxf>
      <fill>
        <patternFill>
          <bgColor rgb="FFFFC000"/>
        </patternFill>
      </fill>
    </dxf>
    <dxf>
      <fill>
        <patternFill>
          <bgColor rgb="FFC00000"/>
        </patternFill>
      </fill>
    </dxf>
    <dxf>
      <fill>
        <patternFill>
          <bgColor theme="1"/>
        </patternFill>
      </fill>
    </dxf>
    <dxf>
      <fill>
        <patternFill>
          <bgColor rgb="FFFFFF99"/>
        </patternFill>
      </fill>
    </dxf>
    <dxf>
      <fill>
        <patternFill>
          <bgColor rgb="FFFFFF99"/>
        </patternFill>
      </fill>
    </dxf>
    <dxf>
      <fill>
        <patternFill>
          <bgColor rgb="FFC00000"/>
        </patternFill>
      </fill>
    </dxf>
    <dxf>
      <fill>
        <patternFill>
          <bgColor rgb="FFFFC000"/>
        </patternFill>
      </fill>
    </dxf>
    <dxf>
      <fill>
        <patternFill>
          <bgColor theme="1"/>
        </patternFill>
      </fill>
    </dxf>
    <dxf>
      <fill>
        <patternFill>
          <bgColor rgb="FFFFFF99"/>
        </patternFill>
      </fill>
    </dxf>
    <dxf>
      <fill>
        <patternFill>
          <bgColor rgb="FFFFFF99"/>
        </patternFill>
      </fill>
    </dxf>
    <dxf>
      <fill>
        <patternFill>
          <bgColor rgb="FFFFFF99"/>
        </patternFill>
      </fill>
    </dxf>
    <dxf>
      <fill>
        <patternFill>
          <bgColor rgb="FFC00000"/>
        </patternFill>
      </fill>
    </dxf>
    <dxf>
      <fill>
        <patternFill>
          <bgColor rgb="FFC00000"/>
        </patternFill>
      </fill>
    </dxf>
    <dxf>
      <fill>
        <patternFill>
          <bgColor rgb="FFFFFF99"/>
        </patternFill>
      </fill>
    </dxf>
    <dxf>
      <fill>
        <patternFill>
          <bgColor rgb="FFFFFF99"/>
        </patternFill>
      </fill>
    </dxf>
    <dxf>
      <fill>
        <patternFill patternType="solid">
          <bgColor theme="1"/>
        </patternFill>
      </fill>
    </dxf>
    <dxf>
      <fill>
        <patternFill>
          <bgColor rgb="FFC00000"/>
        </patternFill>
      </fill>
    </dxf>
    <dxf>
      <fill>
        <patternFill>
          <bgColor rgb="FFFFFF99"/>
        </patternFill>
      </fill>
    </dxf>
    <dxf>
      <fill>
        <patternFill>
          <bgColor rgb="FFFFFF99"/>
        </patternFill>
      </fill>
    </dxf>
    <dxf>
      <fill>
        <patternFill>
          <bgColor theme="1"/>
        </patternFill>
      </fill>
    </dxf>
    <dxf>
      <fill>
        <patternFill>
          <bgColor theme="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patternFill>
      </fill>
    </dxf>
    <dxf>
      <fill>
        <patternFill>
          <bgColor rgb="FFFFFF99"/>
        </patternFill>
      </fill>
    </dxf>
    <dxf>
      <fill>
        <patternFill>
          <bgColor rgb="FFFFFF99"/>
        </patternFill>
      </fill>
    </dxf>
    <dxf>
      <fill>
        <patternFill>
          <bgColor rgb="FFC00000"/>
        </patternFill>
      </fill>
    </dxf>
    <dxf>
      <fill>
        <patternFill>
          <bgColor rgb="FFFFFF99"/>
        </patternFill>
      </fill>
    </dxf>
    <dxf>
      <fill>
        <patternFill>
          <bgColor rgb="FFFFFF99"/>
        </patternFill>
      </fill>
    </dxf>
    <dxf>
      <fill>
        <patternFill>
          <bgColor theme="1"/>
        </patternFill>
      </fill>
    </dxf>
    <dxf>
      <fill>
        <patternFill>
          <bgColor rgb="FFFFFF99"/>
        </patternFill>
      </fill>
    </dxf>
    <dxf>
      <fill>
        <patternFill>
          <bgColor rgb="FFFFFF99"/>
        </patternFill>
      </fill>
    </dxf>
    <dxf>
      <fill>
        <patternFill>
          <bgColor theme="1"/>
        </patternFill>
      </fill>
    </dxf>
    <dxf>
      <fill>
        <patternFill>
          <bgColor rgb="FFFFFF99"/>
        </patternFill>
      </fill>
    </dxf>
    <dxf>
      <fill>
        <patternFill>
          <bgColor theme="1"/>
        </patternFill>
      </fill>
    </dxf>
    <dxf>
      <fill>
        <patternFill>
          <bgColor rgb="FFFFFF99"/>
        </patternFill>
      </fill>
    </dxf>
    <dxf>
      <fill>
        <patternFill>
          <bgColor theme="1"/>
        </patternFill>
      </fill>
    </dxf>
    <dxf>
      <fill>
        <patternFill>
          <bgColor rgb="FFFFFF99"/>
        </patternFill>
      </fill>
    </dxf>
    <dxf>
      <fill>
        <patternFill>
          <bgColor rgb="FFFFFF99"/>
        </patternFill>
      </fill>
    </dxf>
    <dxf>
      <fill>
        <patternFill>
          <bgColor rgb="FFFFC000"/>
        </patternFill>
      </fill>
    </dxf>
    <dxf>
      <fill>
        <patternFill>
          <bgColor rgb="FFC00000"/>
        </patternFill>
      </fill>
    </dxf>
    <dxf>
      <fill>
        <patternFill>
          <bgColor theme="1"/>
        </patternFill>
      </fill>
    </dxf>
    <dxf>
      <fill>
        <patternFill>
          <bgColor rgb="FFFFFF99"/>
        </patternFill>
      </fill>
    </dxf>
    <dxf>
      <fill>
        <patternFill>
          <bgColor rgb="FFFFFF99"/>
        </patternFill>
      </fill>
    </dxf>
    <dxf>
      <fill>
        <patternFill>
          <bgColor rgb="FFC00000"/>
        </patternFill>
      </fill>
    </dxf>
    <dxf>
      <fill>
        <patternFill>
          <bgColor rgb="FFFFC000"/>
        </patternFill>
      </fill>
    </dxf>
    <dxf>
      <fill>
        <patternFill>
          <bgColor theme="1"/>
        </patternFill>
      </fill>
    </dxf>
    <dxf>
      <fill>
        <patternFill>
          <bgColor rgb="FFFFFF99"/>
        </patternFill>
      </fill>
    </dxf>
    <dxf>
      <fill>
        <patternFill>
          <bgColor rgb="FFFFFF99"/>
        </patternFill>
      </fill>
    </dxf>
    <dxf>
      <fill>
        <patternFill>
          <bgColor rgb="FFFFFF99"/>
        </patternFill>
      </fill>
    </dxf>
    <dxf>
      <fill>
        <patternFill>
          <bgColor rgb="FFC00000"/>
        </patternFill>
      </fill>
    </dxf>
    <dxf>
      <fill>
        <patternFill>
          <bgColor rgb="FFC00000"/>
        </patternFill>
      </fill>
    </dxf>
    <dxf>
      <fill>
        <patternFill>
          <bgColor rgb="FFFFFF99"/>
        </patternFill>
      </fill>
    </dxf>
    <dxf>
      <fill>
        <patternFill>
          <bgColor rgb="FFFFFF99"/>
        </patternFill>
      </fill>
    </dxf>
    <dxf>
      <fill>
        <patternFill patternType="solid">
          <bgColor theme="1"/>
        </patternFill>
      </fill>
    </dxf>
    <dxf>
      <fill>
        <patternFill>
          <bgColor rgb="FFC00000"/>
        </patternFill>
      </fill>
    </dxf>
    <dxf>
      <fill>
        <patternFill>
          <bgColor rgb="FFFFFF99"/>
        </patternFill>
      </fill>
    </dxf>
    <dxf>
      <fill>
        <patternFill>
          <bgColor rgb="FFFFFF99"/>
        </patternFill>
      </fill>
    </dxf>
    <dxf>
      <fill>
        <patternFill>
          <bgColor theme="1"/>
        </patternFill>
      </fill>
    </dxf>
    <dxf>
      <fill>
        <patternFill>
          <bgColor theme="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20</xdr:col>
      <xdr:colOff>371475</xdr:colOff>
      <xdr:row>2</xdr:row>
      <xdr:rowOff>314325</xdr:rowOff>
    </xdr:from>
    <xdr:to>
      <xdr:col>23</xdr:col>
      <xdr:colOff>523875</xdr:colOff>
      <xdr:row>4</xdr:row>
      <xdr:rowOff>171450</xdr:rowOff>
    </xdr:to>
    <xdr:sp macro="" textlink="">
      <xdr:nvSpPr>
        <xdr:cNvPr id="3146" name="Text Box 74" hidden="1">
          <a:extLst>
            <a:ext uri="{FF2B5EF4-FFF2-40B4-BE49-F238E27FC236}">
              <a16:creationId xmlns:a16="http://schemas.microsoft.com/office/drawing/2014/main" id="{EC630A82-5E43-ECBB-99F5-860FDD840E9C}"/>
            </a:ext>
          </a:extLst>
        </xdr:cNvPr>
        <xdr:cNvSpPr txBox="1">
          <a:spLocks noChangeArrowheads="1"/>
        </xdr:cNvSpPr>
      </xdr:nvSpPr>
      <xdr:spPr bwMode="auto">
        <a:xfrm>
          <a:off x="19992975" y="1042988"/>
          <a:ext cx="3090863" cy="590550"/>
        </a:xfrm>
        <a:prstGeom prst="rect">
          <a:avLst/>
        </a:prstGeom>
        <a:solidFill>
          <a:srgbClr xmlns:mc="http://schemas.openxmlformats.org/markup-compatibility/2006" xmlns:a14="http://schemas.microsoft.com/office/drawing/2010/main" val="FFFFE1" mc:Ignorable="a14" a14:legacySpreadsheetColorIndex="80"/>
        </a:solidFill>
        <a:ln w="9525">
          <a:solidFill>
            <a:srgbClr val="217346"/>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3D5BD-FEBE-4C98-B8A2-EE64B46BF03F}">
  <dimension ref="B2:E52"/>
  <sheetViews>
    <sheetView tabSelected="1" workbookViewId="0">
      <selection activeCell="B3" sqref="B3"/>
    </sheetView>
  </sheetViews>
  <sheetFormatPr defaultColWidth="9" defaultRowHeight="14.25" x14ac:dyDescent="0.45"/>
  <cols>
    <col min="1" max="1" width="9" style="4"/>
    <col min="2" max="2" width="13.265625" style="4" bestFit="1" customWidth="1"/>
    <col min="3" max="4" width="9" style="4"/>
    <col min="5" max="5" width="23" style="4" bestFit="1" customWidth="1"/>
    <col min="6" max="16384" width="9" style="4"/>
  </cols>
  <sheetData>
    <row r="2" spans="2:5" x14ac:dyDescent="0.45">
      <c r="B2" s="3" t="s">
        <v>0</v>
      </c>
      <c r="E2" s="3" t="s">
        <v>1</v>
      </c>
    </row>
    <row r="3" spans="2:5" x14ac:dyDescent="0.45">
      <c r="B3" s="1"/>
      <c r="E3" s="1" t="s">
        <v>2</v>
      </c>
    </row>
    <row r="4" spans="2:5" x14ac:dyDescent="0.45">
      <c r="E4" s="1" t="s">
        <v>4</v>
      </c>
    </row>
    <row r="5" spans="2:5" x14ac:dyDescent="0.45">
      <c r="E5" s="1" t="s">
        <v>5</v>
      </c>
    </row>
    <row r="6" spans="2:5" x14ac:dyDescent="0.45">
      <c r="E6" s="1" t="s">
        <v>6</v>
      </c>
    </row>
    <row r="7" spans="2:5" x14ac:dyDescent="0.45">
      <c r="E7" s="1" t="s">
        <v>7</v>
      </c>
    </row>
    <row r="8" spans="2:5" x14ac:dyDescent="0.45">
      <c r="E8" s="1" t="s">
        <v>8</v>
      </c>
    </row>
    <row r="9" spans="2:5" x14ac:dyDescent="0.45">
      <c r="E9" s="1" t="s">
        <v>9</v>
      </c>
    </row>
    <row r="10" spans="2:5" x14ac:dyDescent="0.45">
      <c r="E10" s="1"/>
    </row>
    <row r="11" spans="2:5" x14ac:dyDescent="0.45">
      <c r="E11" s="1"/>
    </row>
    <row r="12" spans="2:5" x14ac:dyDescent="0.45">
      <c r="E12" s="1"/>
    </row>
    <row r="13" spans="2:5" x14ac:dyDescent="0.45">
      <c r="E13" s="1"/>
    </row>
    <row r="14" spans="2:5" x14ac:dyDescent="0.45">
      <c r="E14" s="1"/>
    </row>
    <row r="15" spans="2:5" x14ac:dyDescent="0.45">
      <c r="E15" s="1"/>
    </row>
    <row r="16" spans="2:5" x14ac:dyDescent="0.45">
      <c r="E16" s="1"/>
    </row>
    <row r="17" spans="5:5" x14ac:dyDescent="0.45">
      <c r="E17" s="1"/>
    </row>
    <row r="18" spans="5:5" x14ac:dyDescent="0.45">
      <c r="E18" s="1"/>
    </row>
    <row r="19" spans="5:5" x14ac:dyDescent="0.45">
      <c r="E19" s="1"/>
    </row>
    <row r="20" spans="5:5" x14ac:dyDescent="0.45">
      <c r="E20" s="1"/>
    </row>
    <row r="21" spans="5:5" x14ac:dyDescent="0.45">
      <c r="E21" s="1"/>
    </row>
    <row r="22" spans="5:5" x14ac:dyDescent="0.45">
      <c r="E22" s="1"/>
    </row>
    <row r="23" spans="5:5" x14ac:dyDescent="0.45">
      <c r="E23" s="1"/>
    </row>
    <row r="24" spans="5:5" x14ac:dyDescent="0.45">
      <c r="E24" s="1"/>
    </row>
    <row r="25" spans="5:5" x14ac:dyDescent="0.45">
      <c r="E25" s="1"/>
    </row>
    <row r="26" spans="5:5" x14ac:dyDescent="0.45">
      <c r="E26" s="1"/>
    </row>
    <row r="27" spans="5:5" x14ac:dyDescent="0.45">
      <c r="E27" s="1"/>
    </row>
    <row r="28" spans="5:5" x14ac:dyDescent="0.45">
      <c r="E28" s="1"/>
    </row>
    <row r="29" spans="5:5" x14ac:dyDescent="0.45">
      <c r="E29" s="1"/>
    </row>
    <row r="30" spans="5:5" x14ac:dyDescent="0.45">
      <c r="E30" s="1"/>
    </row>
    <row r="31" spans="5:5" x14ac:dyDescent="0.45">
      <c r="E31" s="1"/>
    </row>
    <row r="32" spans="5:5" x14ac:dyDescent="0.45">
      <c r="E32" s="1"/>
    </row>
    <row r="33" spans="5:5" x14ac:dyDescent="0.45">
      <c r="E33" s="1"/>
    </row>
    <row r="34" spans="5:5" x14ac:dyDescent="0.45">
      <c r="E34" s="1"/>
    </row>
    <row r="35" spans="5:5" x14ac:dyDescent="0.45">
      <c r="E35" s="1"/>
    </row>
    <row r="36" spans="5:5" x14ac:dyDescent="0.45">
      <c r="E36" s="1"/>
    </row>
    <row r="37" spans="5:5" x14ac:dyDescent="0.45">
      <c r="E37" s="1"/>
    </row>
    <row r="38" spans="5:5" x14ac:dyDescent="0.45">
      <c r="E38" s="1"/>
    </row>
    <row r="39" spans="5:5" x14ac:dyDescent="0.45">
      <c r="E39" s="1"/>
    </row>
    <row r="40" spans="5:5" x14ac:dyDescent="0.45">
      <c r="E40" s="1"/>
    </row>
    <row r="41" spans="5:5" x14ac:dyDescent="0.45">
      <c r="E41" s="1"/>
    </row>
    <row r="42" spans="5:5" x14ac:dyDescent="0.45">
      <c r="E42" s="1"/>
    </row>
    <row r="43" spans="5:5" x14ac:dyDescent="0.45">
      <c r="E43" s="1"/>
    </row>
    <row r="44" spans="5:5" x14ac:dyDescent="0.45">
      <c r="E44" s="1"/>
    </row>
    <row r="45" spans="5:5" x14ac:dyDescent="0.45">
      <c r="E45" s="1"/>
    </row>
    <row r="46" spans="5:5" x14ac:dyDescent="0.45">
      <c r="E46" s="1"/>
    </row>
    <row r="47" spans="5:5" x14ac:dyDescent="0.45">
      <c r="E47" s="1"/>
    </row>
    <row r="48" spans="5:5" x14ac:dyDescent="0.45">
      <c r="E48" s="1"/>
    </row>
    <row r="49" spans="5:5" x14ac:dyDescent="0.45">
      <c r="E49" s="1"/>
    </row>
    <row r="50" spans="5:5" x14ac:dyDescent="0.45">
      <c r="E50" s="1"/>
    </row>
    <row r="51" spans="5:5" x14ac:dyDescent="0.45">
      <c r="E51" s="1"/>
    </row>
    <row r="52" spans="5:5" x14ac:dyDescent="0.45">
      <c r="E52" s="1"/>
    </row>
  </sheetData>
  <conditionalFormatting sqref="B3">
    <cfRule type="containsBlanks" dxfId="86" priority="3">
      <formula>LEN(TRIM(B3))=0</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FEE9D-74B7-43A5-A83B-C6C18CB72603}">
  <dimension ref="A1:AA372"/>
  <sheetViews>
    <sheetView zoomScaleNormal="100" workbookViewId="0">
      <selection activeCell="A2" sqref="A2"/>
    </sheetView>
  </sheetViews>
  <sheetFormatPr defaultRowHeight="14.25" x14ac:dyDescent="0.45"/>
  <cols>
    <col min="1" max="1" width="27.33203125" customWidth="1"/>
    <col min="2" max="2" width="13.06640625" customWidth="1"/>
    <col min="3" max="3" width="13.73046875" bestFit="1" customWidth="1"/>
    <col min="4" max="4" width="13.73046875" customWidth="1"/>
    <col min="5" max="6" width="10" bestFit="1" customWidth="1"/>
    <col min="8" max="8" width="10" style="12" bestFit="1" customWidth="1"/>
    <col min="9" max="9" width="10.3984375" style="9" customWidth="1"/>
    <col min="10" max="10" width="9.3984375" style="1" customWidth="1"/>
    <col min="11" max="11" width="18.59765625" style="6" customWidth="1"/>
    <col min="12" max="12" width="10" style="9" bestFit="1" customWidth="1"/>
    <col min="13" max="13" width="10.73046875" style="27" customWidth="1"/>
    <col min="14" max="14" width="10.265625" style="9" bestFit="1" customWidth="1"/>
    <col min="15" max="15" width="11.1328125" style="27" customWidth="1"/>
    <col min="16" max="16" width="11" style="9" customWidth="1"/>
    <col min="17" max="17" width="15.3984375" style="6" bestFit="1" customWidth="1"/>
    <col min="18" max="18" width="18.1328125" style="12" customWidth="1"/>
    <col min="19" max="19" width="17.3984375" style="12" customWidth="1"/>
    <col min="20" max="20" width="25.265625" style="12" customWidth="1"/>
    <col min="21" max="21" width="13.73046875" style="9" bestFit="1" customWidth="1"/>
    <col min="22" max="22" width="13.73046875" style="9" customWidth="1"/>
    <col min="23" max="23" width="13.73046875" style="1" customWidth="1"/>
    <col min="24" max="24" width="13" style="9" customWidth="1"/>
    <col min="25" max="25" width="11.86328125" style="14" bestFit="1" customWidth="1"/>
    <col min="26" max="26" width="13.265625" customWidth="1"/>
    <col min="27" max="27" width="11.86328125" style="14" bestFit="1" customWidth="1"/>
  </cols>
  <sheetData>
    <row r="1" spans="1:27" s="5" customFormat="1" ht="28.9" thickBot="1" x14ac:dyDescent="0.5">
      <c r="A1" s="35" t="s">
        <v>10</v>
      </c>
      <c r="B1" s="36" t="s">
        <v>11</v>
      </c>
      <c r="H1" s="23"/>
      <c r="I1" s="50" t="s">
        <v>12</v>
      </c>
      <c r="J1" s="52"/>
      <c r="K1" s="51"/>
      <c r="L1" s="50" t="s">
        <v>13</v>
      </c>
      <c r="M1" s="51"/>
      <c r="N1" s="50" t="s">
        <v>14</v>
      </c>
      <c r="O1" s="51"/>
      <c r="P1" s="50" t="s">
        <v>15</v>
      </c>
      <c r="Q1" s="52"/>
      <c r="R1" s="52"/>
      <c r="S1" s="52"/>
      <c r="T1" s="51"/>
      <c r="U1" s="47" t="s">
        <v>43</v>
      </c>
      <c r="V1" s="47"/>
      <c r="W1" s="47"/>
      <c r="X1" s="47"/>
      <c r="Y1" s="47"/>
      <c r="Z1" s="47"/>
      <c r="AA1" s="47"/>
    </row>
    <row r="2" spans="1:27" ht="28.5" customHeight="1" thickBot="1" x14ac:dyDescent="0.5">
      <c r="A2" s="38" t="s">
        <v>16</v>
      </c>
      <c r="B2" s="37" t="s">
        <v>17</v>
      </c>
      <c r="H2" s="1"/>
      <c r="I2" s="26" t="s">
        <v>18</v>
      </c>
      <c r="J2" s="2" t="s">
        <v>19</v>
      </c>
      <c r="K2" s="6" t="s">
        <v>20</v>
      </c>
      <c r="L2" s="45" t="s">
        <v>20</v>
      </c>
      <c r="M2" s="46"/>
      <c r="N2" s="45" t="s">
        <v>20</v>
      </c>
      <c r="O2" s="46"/>
      <c r="P2" s="43" t="s">
        <v>21</v>
      </c>
      <c r="Q2" s="44"/>
      <c r="R2" s="24" t="s">
        <v>22</v>
      </c>
      <c r="S2" s="53" t="s">
        <v>23</v>
      </c>
      <c r="T2" s="55" t="s">
        <v>24</v>
      </c>
      <c r="V2" s="29" t="s">
        <v>44</v>
      </c>
      <c r="W2" s="16"/>
      <c r="X2" s="15" t="s">
        <v>45</v>
      </c>
      <c r="Y2" s="16"/>
      <c r="Z2" s="15" t="s">
        <v>46</v>
      </c>
      <c r="AA2" s="16"/>
    </row>
    <row r="3" spans="1:27" ht="28.9" thickBot="1" x14ac:dyDescent="0.5">
      <c r="A3" s="39" t="s">
        <v>40</v>
      </c>
      <c r="B3" s="40" t="s">
        <v>3</v>
      </c>
      <c r="C3" s="48" t="s">
        <v>42</v>
      </c>
      <c r="D3" s="48"/>
      <c r="E3" s="48"/>
      <c r="F3" s="49"/>
      <c r="H3" s="1"/>
      <c r="I3" s="7"/>
      <c r="J3" s="8"/>
      <c r="L3" s="45"/>
      <c r="M3" s="46"/>
      <c r="N3" s="45"/>
      <c r="O3" s="46"/>
      <c r="P3" s="45" t="s">
        <v>3</v>
      </c>
      <c r="Q3" s="46"/>
      <c r="R3" s="12" t="s">
        <v>3</v>
      </c>
      <c r="S3" s="53"/>
      <c r="T3" s="55"/>
      <c r="V3" s="24" t="s">
        <v>35</v>
      </c>
      <c r="W3" s="27" t="s">
        <v>36</v>
      </c>
      <c r="X3" s="10" t="s">
        <v>13</v>
      </c>
      <c r="Y3" s="11" t="s">
        <v>25</v>
      </c>
      <c r="Z3" s="2" t="s">
        <v>14</v>
      </c>
      <c r="AA3" s="27" t="s">
        <v>26</v>
      </c>
    </row>
    <row r="4" spans="1:27" ht="28.9" thickBot="1" x14ac:dyDescent="0.5">
      <c r="A4" s="39" t="str">
        <f>IF($B$3="Yes","Does this system have time of day restrictions?","")</f>
        <v/>
      </c>
      <c r="B4" s="40" t="str">
        <f>IF($B$3="Yes","Choose Option","")</f>
        <v/>
      </c>
      <c r="C4" s="42"/>
      <c r="D4" s="32" t="s">
        <v>35</v>
      </c>
      <c r="E4" s="32" t="s">
        <v>13</v>
      </c>
      <c r="F4" s="33" t="s">
        <v>14</v>
      </c>
      <c r="H4" s="22" t="s">
        <v>27</v>
      </c>
      <c r="I4" s="17" t="s">
        <v>28</v>
      </c>
      <c r="J4" s="18" t="s">
        <v>29</v>
      </c>
      <c r="K4" s="19" t="s">
        <v>30</v>
      </c>
      <c r="L4" s="17" t="str">
        <f>IF(ISERROR($E$5),"Select Units",$E$5)</f>
        <v>Select Units</v>
      </c>
      <c r="M4" s="21" t="str">
        <f>IF(OR($K$4="Select Units",ISBLANK($K$4),L4="Select Units",ISBLANK(L4)),"",CONCATENATE(L4,"/",$K$4))</f>
        <v/>
      </c>
      <c r="N4" s="17" t="str">
        <f>IF(ISERROR($F$5),"Select Units",$F$5)</f>
        <v>Select Units</v>
      </c>
      <c r="O4" s="21" t="str">
        <f>IF(OR($K$4="Select Units",ISBLANK($K$4),N4="Select Units",ISBLANK(N4)),"",CONCATENATE(N4,"/",$K$4))</f>
        <v/>
      </c>
      <c r="P4" s="20" t="s">
        <v>31</v>
      </c>
      <c r="Q4" s="21" t="s">
        <v>32</v>
      </c>
      <c r="R4" s="25" t="s">
        <v>33</v>
      </c>
      <c r="S4" s="54"/>
      <c r="T4" s="56"/>
      <c r="U4" s="28" t="s">
        <v>34</v>
      </c>
      <c r="V4" s="45" t="str">
        <f>K4</f>
        <v>Select Units</v>
      </c>
      <c r="W4" s="46"/>
      <c r="X4" s="45" t="str">
        <f>IF(ISERROR($E$5),$L$4,IF(OR($E$5="Select Units", ISBLANK($E$5)),$L$4,$E$5))</f>
        <v>Select Units</v>
      </c>
      <c r="Y4" s="46"/>
      <c r="Z4" s="45" t="str">
        <f>IF(ISERROR($F$5),$N$4,IF(OR($F$5="Select Units", ISBLANK($F$5)),$N$4,$F$5))</f>
        <v>Select Units</v>
      </c>
      <c r="AA4" s="46"/>
    </row>
    <row r="5" spans="1:27" ht="28.9" thickBot="1" x14ac:dyDescent="0.5">
      <c r="A5" s="41" t="s">
        <v>41</v>
      </c>
      <c r="B5" s="40" t="s">
        <v>3</v>
      </c>
      <c r="C5" s="19" t="s">
        <v>34</v>
      </c>
      <c r="D5" s="18" t="s">
        <v>7</v>
      </c>
      <c r="E5" s="18" t="s">
        <v>30</v>
      </c>
      <c r="F5" s="19" t="s">
        <v>30</v>
      </c>
      <c r="H5" s="13">
        <f>DATE(SETUP!$B$3, 1, 1)</f>
        <v>1</v>
      </c>
      <c r="I5" s="7"/>
      <c r="J5" s="8"/>
      <c r="K5" s="6" t="str">
        <f>IF(OR(I5="",J5=""),"",HOUR(J5-I5))</f>
        <v/>
      </c>
      <c r="M5" s="27" t="str">
        <f>IF(AND(OR(L5=0,L5=""),ISNUMBER($K5),$K5&gt;0),"ERROR: Time Operating Without Throughput",IF(AND(OR($K5=0,$K5=""),L5&gt;0),"ERROR: Throughput Without Operating Duration",IF(OR(L5="",$K5="",$K5=0),"",L5/$K5)))</f>
        <v/>
      </c>
      <c r="O5" s="27" t="str">
        <f>IF(AND(OR(N5=0,N5=""),ISNUMBER($K5),$K5&gt;0),"ERROR: Time Operating Without Throughput",IF(AND(OR($K5=0,$K5=""),N5&gt;0),"ERROR: Throughput Without Operating Duration",IF(OR(N5="",$K5="",$K5=0),"",N5/$K5)))</f>
        <v/>
      </c>
      <c r="R5" s="9"/>
      <c r="S5" s="13"/>
      <c r="U5" s="9" t="str">
        <f>CONCATENATE("January ",SETUP!$B$3)</f>
        <v xml:space="preserve">January </v>
      </c>
      <c r="V5" s="9">
        <f>SUM(K5:K35)</f>
        <v>0</v>
      </c>
      <c r="W5" s="14">
        <f>IF(ISERROR(D6),V5,IF(AND(COUNTBLANK(D6:D16)=11,COUNTBLANK(V5)=1),"",SUM(D6:D16,V5)))</f>
        <v>0</v>
      </c>
      <c r="X5" s="9">
        <f>SUM(L5:L35)</f>
        <v>0</v>
      </c>
      <c r="Y5" s="14">
        <f>IF(ISERROR(E6),X5,IF(AND(COUNTBLANK(E6:E16)=11,COUNTBLANK(X5)=1),"",SUM(E6:E16,X5)))</f>
        <v>0</v>
      </c>
      <c r="Z5" s="1">
        <f>SUM(N5:N35)</f>
        <v>0</v>
      </c>
      <c r="AA5" s="14">
        <f>IF(ISERROR(F6),Z5,IF(AND(COUNTBLANK(F6:F16)=11,COUNTBLANK(Z5)=1),"",SUM(F6:F16,Z5)))</f>
        <v>0</v>
      </c>
    </row>
    <row r="6" spans="1:27" ht="28.9" thickBot="1" x14ac:dyDescent="0.5">
      <c r="A6" s="41" t="s">
        <v>37</v>
      </c>
      <c r="B6" s="40" t="s">
        <v>3</v>
      </c>
      <c r="C6" s="12" t="str">
        <f>CONCATENATE("February ",YEAR($H$5)-1)</f>
        <v>February 1899</v>
      </c>
      <c r="D6" s="1"/>
      <c r="E6" s="1"/>
      <c r="F6" s="6"/>
      <c r="H6" s="13">
        <f>H5+DAY(1)</f>
        <v>2</v>
      </c>
      <c r="I6" s="7"/>
      <c r="J6" s="8"/>
      <c r="K6" s="6" t="str">
        <f t="shared" ref="K6:K69" si="0">IF(OR(I6="",J6=""),"",HOUR(J6-I6))</f>
        <v/>
      </c>
      <c r="M6" s="27" t="str">
        <f t="shared" ref="M6:O69" si="1">IF(AND(OR(L6=0,L6=""),ISNUMBER($K6),$K6&gt;0),"ERROR: Time Operating Without Throughput",IF(AND(OR($K6=0,$K6=""),L6&gt;0),"ERROR: Throughput Without Operating Duration",IF(OR(L6="",$K6="",$K6=0),"",L6/$K6)))</f>
        <v/>
      </c>
      <c r="O6" s="27" t="str">
        <f t="shared" si="1"/>
        <v/>
      </c>
      <c r="R6" s="9"/>
      <c r="S6" s="13"/>
      <c r="U6" s="9" t="str">
        <f>CONCATENATE("February ",SETUP!$B$3)</f>
        <v xml:space="preserve">February </v>
      </c>
      <c r="V6" s="9">
        <f>IF(H369=DATE(SETUP!$B$3,12,30),SUM(K36:K64),SUM(K36:K63))</f>
        <v>0</v>
      </c>
      <c r="W6" s="14">
        <f>IF(ISERROR(D7),SUM(V5:V6),IF(AND(COUNTBLANK(D7:D16)=10,COUNTBLANK(V5:V6)=2),"",SUM(D7:D16,V5:V6)))</f>
        <v>0</v>
      </c>
      <c r="X6" s="9">
        <f>IF(H369=DATE(SETUP!$B$3,12,30),SUM(L36:L64),SUM(L36:L63))</f>
        <v>0</v>
      </c>
      <c r="Y6" s="14">
        <f>IF(ISERROR(E7),SUM(X5:X6),IF(AND(COUNTBLANK(E7:E16)=10,COUNTBLANK(X5:X6)=2),"",SUM(E7:E16,X5:X6)))</f>
        <v>0</v>
      </c>
      <c r="Z6" s="1">
        <f>IF(H369=DATE(SETUP!$B$3,12,30),SUM(N36:N64),SUM(N36:N63))</f>
        <v>0</v>
      </c>
      <c r="AA6" s="14">
        <f>IF(ISERROR(F7),SUM(Z5:Z6),IF(AND(COUNTBLANK(F7:F16)=10,COUNTBLANK(Z5:Z6)=2),"",SUM(F7:F16,Z5:Z6)))</f>
        <v>0</v>
      </c>
    </row>
    <row r="7" spans="1:27" ht="14.65" thickBot="1" x14ac:dyDescent="0.5">
      <c r="A7" s="41" t="s">
        <v>39</v>
      </c>
      <c r="B7" s="40" t="s">
        <v>3</v>
      </c>
      <c r="C7" s="12" t="str">
        <f>CONCATENATE("March ",YEAR($H$5)-1)</f>
        <v>March 1899</v>
      </c>
      <c r="D7" s="1"/>
      <c r="E7" s="1"/>
      <c r="F7" s="6"/>
      <c r="H7" s="13">
        <f t="shared" ref="H7:H70" si="2">H6+DAY(1)</f>
        <v>3</v>
      </c>
      <c r="I7" s="7"/>
      <c r="J7" s="8"/>
      <c r="K7" s="6" t="str">
        <f t="shared" si="0"/>
        <v/>
      </c>
      <c r="M7" s="27" t="str">
        <f t="shared" si="1"/>
        <v/>
      </c>
      <c r="O7" s="27" t="str">
        <f t="shared" si="1"/>
        <v/>
      </c>
      <c r="R7" s="9"/>
      <c r="S7" s="13"/>
      <c r="U7" s="9" t="str">
        <f>CONCATENATE("March ",SETUP!$B$3)</f>
        <v xml:space="preserve">March </v>
      </c>
      <c r="V7" s="9">
        <f>IF(H369=DATE(SETUP!$B$3,12,30),SUM(K65:K95),SUM(K64:K94))</f>
        <v>0</v>
      </c>
      <c r="W7" s="14">
        <f>IF(ISERROR(D8),SUM(V5:V7),IF(AND(COUNTBLANK(D8:D16)=9,COUNTBLANK(V5:V7)=3),"",SUM(D8:D16,V5:V7)))</f>
        <v>0</v>
      </c>
      <c r="X7" s="9">
        <f>IF(H369=DATE(SETUP!$B$3,12,30),SUM(L65:L95),SUM(L64:L94))</f>
        <v>0</v>
      </c>
      <c r="Y7" s="14">
        <f>IF(ISERROR(E8),SUM(X5:X7),IF(AND(COUNTBLANK(E8:E16)=9,COUNTBLANK(X5:X7)=3),"",SUM(E8:E16,X5:X7)))</f>
        <v>0</v>
      </c>
      <c r="Z7" s="1">
        <f>IF(H369=DATE(SETUP!$B$3,12,30),SUM(N65:N95),SUM(N64:N94))</f>
        <v>0</v>
      </c>
      <c r="AA7" s="14">
        <f>IF(ISERROR(F8),SUM(Z5:Z7),IF(AND(COUNTBLANK(F8:F16)=9,COUNTBLANK(Z5:Z7)=3),"",SUM(F8:F16,Z5:Z7)))</f>
        <v>0</v>
      </c>
    </row>
    <row r="8" spans="1:27" ht="14.65" thickBot="1" x14ac:dyDescent="0.5">
      <c r="A8" s="41" t="s">
        <v>38</v>
      </c>
      <c r="B8" s="40" t="s">
        <v>3</v>
      </c>
      <c r="C8" s="12" t="str">
        <f>CONCATENATE("April ",YEAR($H$5)-1)</f>
        <v>April 1899</v>
      </c>
      <c r="D8" s="1"/>
      <c r="E8" s="1"/>
      <c r="F8" s="6"/>
      <c r="H8" s="13">
        <f t="shared" si="2"/>
        <v>4</v>
      </c>
      <c r="I8" s="7"/>
      <c r="J8" s="8"/>
      <c r="K8" s="6" t="str">
        <f t="shared" si="0"/>
        <v/>
      </c>
      <c r="M8" s="27" t="str">
        <f t="shared" si="1"/>
        <v/>
      </c>
      <c r="O8" s="27" t="str">
        <f t="shared" si="1"/>
        <v/>
      </c>
      <c r="R8" s="9"/>
      <c r="S8" s="13"/>
      <c r="U8" s="9" t="str">
        <f>CONCATENATE("April ",SETUP!$B$3)</f>
        <v xml:space="preserve">April </v>
      </c>
      <c r="V8" s="9">
        <f>IF(H369=DATE(SETUP!$B$3,12,30),SUM(K96:K125),SUM(K95:K124))</f>
        <v>0</v>
      </c>
      <c r="W8" s="14">
        <f>IF(ISERROR(D9),SUM(V5:V8),IF(AND(COUNTBLANK(D9:D16)=8,COUNTBLANK(V5:V8)=4),"",SUM(D9:D16,V5:V8)))</f>
        <v>0</v>
      </c>
      <c r="X8" s="9">
        <f>IF(H369=DATE(SETUP!$B$3,12,30),SUM(L96:L125),SUM(L95:L124))</f>
        <v>0</v>
      </c>
      <c r="Y8" s="14">
        <f>IF(ISERROR(E9),SUM(X5:X8),IF(AND(COUNTBLANK(E9:E16)=8,COUNTBLANK(X5:X8)=4),"",SUM(E9:E16,X5:X8)))</f>
        <v>0</v>
      </c>
      <c r="Z8" s="1">
        <f>IF(H369=DATE(SETUP!$B$3,12,30),SUM(N96:N125),SUM(N95:N124))</f>
        <v>0</v>
      </c>
      <c r="AA8" s="14">
        <f>IF(ISERROR(F9),SUM(Z5:Z8),IF(AND(COUNTBLANK(F9:F16)=8,COUNTBLANK(Z5:Z8)=4),"",SUM(F9:F16,Z5:Z8)))</f>
        <v>0</v>
      </c>
    </row>
    <row r="9" spans="1:27" x14ac:dyDescent="0.45">
      <c r="C9" s="12" t="str">
        <f>CONCATENATE("May ",YEAR($H$5)-1)</f>
        <v>May 1899</v>
      </c>
      <c r="D9" s="1"/>
      <c r="E9" s="1"/>
      <c r="F9" s="6"/>
      <c r="H9" s="13">
        <f t="shared" si="2"/>
        <v>5</v>
      </c>
      <c r="I9" s="7"/>
      <c r="J9" s="8"/>
      <c r="K9" s="6" t="str">
        <f t="shared" si="0"/>
        <v/>
      </c>
      <c r="M9" s="27" t="str">
        <f t="shared" si="1"/>
        <v/>
      </c>
      <c r="O9" s="27" t="str">
        <f t="shared" si="1"/>
        <v/>
      </c>
      <c r="R9" s="9"/>
      <c r="S9" s="13"/>
      <c r="U9" s="9" t="str">
        <f>CONCATENATE("May ",SETUP!$B$3)</f>
        <v xml:space="preserve">May </v>
      </c>
      <c r="V9" s="9">
        <f>IF(H369=DATE(SETUP!$B$3,12,30),SUM(K126:K156),SUM(K125:K155))</f>
        <v>0</v>
      </c>
      <c r="W9" s="14">
        <f>IF(ISERROR(D10),SUM(V5:V9),IF(AND(COUNTBLANK(D10:D16)=7,COUNTBLANK(V5:V9)=5),"",SUM(D10:D16,V5:V9)))</f>
        <v>0</v>
      </c>
      <c r="X9" s="9">
        <f>IF(H369=DATE(SETUP!$B$3,12,30),SUM(L126:L156),SUM(L125:L155))</f>
        <v>0</v>
      </c>
      <c r="Y9" s="14">
        <f>IF(ISERROR(E10),SUM(X5:X9),IF(AND(COUNTBLANK(E10:E16)=7,COUNTBLANK(X5:X9)=5),"",SUM(E10:E16,X5:X9)))</f>
        <v>0</v>
      </c>
      <c r="Z9" s="1">
        <f>IF(H369=DATE(SETUP!$B$3,12,30),SUM(N126:N156),SUM(N125:N155))</f>
        <v>0</v>
      </c>
      <c r="AA9" s="14">
        <f>IF(ISERROR(F10),SUM(Z5:Z9),IF(AND(COUNTBLANK(F10:F16)=7,COUNTBLANK(Z5:Z9)=5),"",SUM(F10:F16,Z5:Z9)))</f>
        <v>0</v>
      </c>
    </row>
    <row r="10" spans="1:27" x14ac:dyDescent="0.45">
      <c r="C10" s="12" t="str">
        <f>CONCATENATE("June ",YEAR($H$5)-1)</f>
        <v>June 1899</v>
      </c>
      <c r="D10" s="1"/>
      <c r="E10" s="1"/>
      <c r="F10" s="6"/>
      <c r="H10" s="13">
        <f t="shared" si="2"/>
        <v>6</v>
      </c>
      <c r="I10" s="7"/>
      <c r="J10" s="8"/>
      <c r="K10" s="6" t="str">
        <f t="shared" si="0"/>
        <v/>
      </c>
      <c r="M10" s="27" t="str">
        <f t="shared" si="1"/>
        <v/>
      </c>
      <c r="O10" s="27" t="str">
        <f t="shared" si="1"/>
        <v/>
      </c>
      <c r="R10" s="9"/>
      <c r="S10" s="13"/>
      <c r="U10" s="9" t="str">
        <f>CONCATENATE("June ",SETUP!$B$3)</f>
        <v xml:space="preserve">June </v>
      </c>
      <c r="V10" s="9">
        <f>IF(H369=DATE(SETUP!$B$3,12,30),SUM(K157:K186),SUM(K156:K185))</f>
        <v>0</v>
      </c>
      <c r="W10" s="14">
        <f>IF(ISERROR(D11),SUM(V5:V10),IF(AND(COUNTBLANK(D11:D16)=6,COUNTBLANK(V5:V10)=6),"",SUM(D11:D16,V5:V10)))</f>
        <v>0</v>
      </c>
      <c r="X10" s="9">
        <f>IF(H369=DATE(SETUP!$B$3,12,30),SUM(L157:L186),SUM(L156:L185))</f>
        <v>0</v>
      </c>
      <c r="Y10" s="14">
        <f>IF(ISERROR(E11),SUM(X5:X10),IF(AND(COUNTBLANK(E11:E16)=6,COUNTBLANK(X5:X10)=6),"",SUM(E11:E16,X5:X10)))</f>
        <v>0</v>
      </c>
      <c r="Z10" s="1">
        <f>IF(H369=DATE(SETUP!$B$3,12,30),SUM(N157:N186),SUM(N156:N185))</f>
        <v>0</v>
      </c>
      <c r="AA10" s="14">
        <f>IF(ISERROR(F11),SUM(Z5:Z10),IF(AND(COUNTBLANK(F11:F16)=6,COUNTBLANK(Z5:Z10)=6),"",SUM(F11:F16,Z5:Z10)))</f>
        <v>0</v>
      </c>
    </row>
    <row r="11" spans="1:27" x14ac:dyDescent="0.45">
      <c r="C11" s="12" t="str">
        <f>CONCATENATE("July ",YEAR($H$5)-1)</f>
        <v>July 1899</v>
      </c>
      <c r="D11" s="1"/>
      <c r="E11" s="1"/>
      <c r="F11" s="6"/>
      <c r="H11" s="13">
        <f t="shared" si="2"/>
        <v>7</v>
      </c>
      <c r="I11" s="7"/>
      <c r="J11" s="8"/>
      <c r="K11" s="6" t="str">
        <f t="shared" si="0"/>
        <v/>
      </c>
      <c r="M11" s="27" t="str">
        <f t="shared" si="1"/>
        <v/>
      </c>
      <c r="O11" s="27" t="str">
        <f t="shared" si="1"/>
        <v/>
      </c>
      <c r="R11" s="9"/>
      <c r="S11" s="13"/>
      <c r="U11" s="9" t="str">
        <f>CONCATENATE("July ",SETUP!$B$3)</f>
        <v xml:space="preserve">July </v>
      </c>
      <c r="V11" s="9">
        <f>IF(H369=DATE(SETUP!$B$3,12,30),SUM(K187:K217),SUM(K186:K216))</f>
        <v>0</v>
      </c>
      <c r="W11" s="14">
        <f>IF(ISERROR(D12),SUM(V5:V11),IF(AND(COUNTBLANK(D12:D16)=5,COUNTBLANK(V5:V11)=7),"",SUM(D12:D16,V5:V11)))</f>
        <v>0</v>
      </c>
      <c r="X11" s="9">
        <f>IF(H369=DATE(SETUP!$B$3,12,30),SUM(L187:L217),SUM(L186:L216))</f>
        <v>0</v>
      </c>
      <c r="Y11" s="14">
        <f>IF(ISERROR(E12),SUM(X5:X11),IF(AND(COUNTBLANK(E12:E16)=5,COUNTBLANK(X5:X11)=7),"",SUM(E12:E16,X5:X11)))</f>
        <v>0</v>
      </c>
      <c r="Z11" s="1">
        <f>IF(H369=DATE(SETUP!$B$3,12,30),SUM(N187:N217),SUM(N186:N216))</f>
        <v>0</v>
      </c>
      <c r="AA11" s="14">
        <f>IF(ISERROR(F12),SUM(Z5:Z11),IF(AND(COUNTBLANK(F12:F16)=5,COUNTBLANK(Z5:Z11)=7),"",SUM(F12:F16,Z5:Z11)))</f>
        <v>0</v>
      </c>
    </row>
    <row r="12" spans="1:27" x14ac:dyDescent="0.45">
      <c r="C12" s="12" t="str">
        <f>CONCATENATE("August ",YEAR($H$5)-1)</f>
        <v>August 1899</v>
      </c>
      <c r="D12" s="1"/>
      <c r="E12" s="1"/>
      <c r="F12" s="6"/>
      <c r="H12" s="13">
        <f t="shared" si="2"/>
        <v>8</v>
      </c>
      <c r="I12" s="7"/>
      <c r="J12" s="8"/>
      <c r="K12" s="6" t="str">
        <f t="shared" si="0"/>
        <v/>
      </c>
      <c r="M12" s="27" t="str">
        <f t="shared" si="1"/>
        <v/>
      </c>
      <c r="O12" s="27" t="str">
        <f t="shared" si="1"/>
        <v/>
      </c>
      <c r="R12" s="9"/>
      <c r="S12" s="13"/>
      <c r="U12" s="9" t="str">
        <f>CONCATENATE("August ",SETUP!$B$3)</f>
        <v xml:space="preserve">August </v>
      </c>
      <c r="V12" s="9">
        <f>IF(H369=DATE(SETUP!$B$3,12,30),SUM(K218:K248),SUM(K217:K247))</f>
        <v>0</v>
      </c>
      <c r="W12" s="14">
        <f>IF(ISERROR(D13),SUM(V5:V12),IF(AND(COUNTBLANK(D13:D16)=4,COUNTBLANK(V5:V12)=8),"",SUM(D13:D16,V5:V12)))</f>
        <v>0</v>
      </c>
      <c r="X12" s="9">
        <f>IF(H369=DATE(SETUP!$B$3,12,30),SUM(L218:L248),SUM(L217:L247))</f>
        <v>0</v>
      </c>
      <c r="Y12" s="14">
        <f>IF(ISERROR(E13),SUM(X5:X12),IF(AND(COUNTBLANK(E13:E16)=4,COUNTBLANK(X5:X12)=8),"",SUM(E13:E16,X5:X12)))</f>
        <v>0</v>
      </c>
      <c r="Z12" s="1">
        <f>IF(H369=DATE(SETUP!$B$3,12,30),SUM(N218:N248),SUM(N217:N247))</f>
        <v>0</v>
      </c>
      <c r="AA12" s="14">
        <f>IF(ISERROR(F13),SUM(Z5:Z12),IF(AND(COUNTBLANK(F13:F16)=4,COUNTBLANK(Z5:Z12)=8),"",SUM(F13:F16,Z5:Z12)))</f>
        <v>0</v>
      </c>
    </row>
    <row r="13" spans="1:27" x14ac:dyDescent="0.45">
      <c r="C13" s="12" t="str">
        <f>CONCATENATE("September ",YEAR($H$5)-1)</f>
        <v>September 1899</v>
      </c>
      <c r="D13" s="1"/>
      <c r="E13" s="1"/>
      <c r="F13" s="6"/>
      <c r="H13" s="13">
        <f t="shared" si="2"/>
        <v>9</v>
      </c>
      <c r="I13" s="7"/>
      <c r="J13" s="8"/>
      <c r="K13" s="6" t="str">
        <f t="shared" si="0"/>
        <v/>
      </c>
      <c r="M13" s="27" t="str">
        <f t="shared" si="1"/>
        <v/>
      </c>
      <c r="O13" s="27" t="str">
        <f t="shared" si="1"/>
        <v/>
      </c>
      <c r="R13" s="9"/>
      <c r="S13" s="13"/>
      <c r="U13" s="9" t="str">
        <f>CONCATENATE("September ",SETUP!$B$3)</f>
        <v xml:space="preserve">September </v>
      </c>
      <c r="V13" s="9">
        <f>IF(H369=DATE(SETUP!$B$3,12,30),SUM(K249:K278),SUM(K248:K277))</f>
        <v>0</v>
      </c>
      <c r="W13" s="14">
        <f>IF(ISERROR(D14),SUM(V5:V13),IF(AND(COUNTBLANK(D14:D16)=3,COUNTBLANK(V5:V13)=9),"",SUM(D14:D16,V5:V13)))</f>
        <v>0</v>
      </c>
      <c r="X13" s="9">
        <f>IF(H369=DATE(SETUP!$B$3,12,30),SUM(L249:L278),SUM(L248:L277))</f>
        <v>0</v>
      </c>
      <c r="Y13" s="14">
        <f>IF(ISERROR(E14),SUM(X5:X13),IF(AND(COUNTBLANK(E14:E16)=3,COUNTBLANK(X5:X13)=9),"",SUM(E14:E16,X5:X13)))</f>
        <v>0</v>
      </c>
      <c r="Z13" s="1">
        <f>IF(H369=DATE(SETUP!$B$3,12,30),SUM(N249:N278),SUM(N248:N277))</f>
        <v>0</v>
      </c>
      <c r="AA13" s="14">
        <f>IF(ISERROR(F14),SUM(Z5:Z13),IF(AND(COUNTBLANK(F14:F16)=3,COUNTBLANK(Z5:Z13)=9),"",SUM(F14:F16,Z5:Z13)))</f>
        <v>0</v>
      </c>
    </row>
    <row r="14" spans="1:27" x14ac:dyDescent="0.45">
      <c r="C14" s="12" t="str">
        <f>CONCATENATE("October ",YEAR($H$5)-1)</f>
        <v>October 1899</v>
      </c>
      <c r="D14" s="1"/>
      <c r="E14" s="1"/>
      <c r="F14" s="6"/>
      <c r="H14" s="13">
        <f t="shared" si="2"/>
        <v>10</v>
      </c>
      <c r="I14" s="7"/>
      <c r="J14" s="8"/>
      <c r="K14" s="6" t="str">
        <f t="shared" si="0"/>
        <v/>
      </c>
      <c r="M14" s="27" t="str">
        <f t="shared" si="1"/>
        <v/>
      </c>
      <c r="O14" s="27" t="str">
        <f t="shared" si="1"/>
        <v/>
      </c>
      <c r="R14" s="9"/>
      <c r="S14" s="13"/>
      <c r="U14" s="9" t="str">
        <f>CONCATENATE("October ",SETUP!$B$3)</f>
        <v xml:space="preserve">October </v>
      </c>
      <c r="V14" s="9">
        <f>IF(H369=DATE(SETUP!$B$3,12,30),SUM(K279:K309),SUM(K278:K308))</f>
        <v>0</v>
      </c>
      <c r="W14" s="14">
        <f>IF(ISERROR(D15),SUM(V5:V14),IF(AND(COUNTBLANK(D15:D16)=2,COUNTBLANK(V5:V14)=10),"",SUM(D15:D16,V5:V14)))</f>
        <v>0</v>
      </c>
      <c r="X14" s="9">
        <f>IF(H369=DATE(SETUP!$B$3,12,30),SUM(L279:L309),SUM(L278:L308))</f>
        <v>0</v>
      </c>
      <c r="Y14" s="14">
        <f>IF(ISERROR(E15),SUM(X5:X14),IF(AND(COUNTBLANK(E15:E16)=2,COUNTBLANK(X5:X14)=10),"",SUM(E15:E16,X5:X14)))</f>
        <v>0</v>
      </c>
      <c r="Z14" s="1">
        <f>IF(H369=DATE(SETUP!$B$3,12,30),SUM(N279:N309),SUM(N278:N308))</f>
        <v>0</v>
      </c>
      <c r="AA14" s="14">
        <f>IF(ISERROR(F15),SUM(Z5:Z14),IF(AND(COUNTBLANK(F15:F16)=2,COUNTBLANK(Z5:Z14)=10),"",SUM(F15:F16,Z5:Z14)))</f>
        <v>0</v>
      </c>
    </row>
    <row r="15" spans="1:27" x14ac:dyDescent="0.45">
      <c r="C15" s="12" t="str">
        <f>CONCATENATE("November ",YEAR($H$5)-1)</f>
        <v>November 1899</v>
      </c>
      <c r="D15" s="1"/>
      <c r="E15" s="1"/>
      <c r="F15" s="6"/>
      <c r="H15" s="13">
        <f t="shared" si="2"/>
        <v>11</v>
      </c>
      <c r="I15" s="7"/>
      <c r="J15" s="8"/>
      <c r="K15" s="6" t="str">
        <f t="shared" si="0"/>
        <v/>
      </c>
      <c r="M15" s="27" t="str">
        <f t="shared" si="1"/>
        <v/>
      </c>
      <c r="O15" s="27" t="str">
        <f t="shared" si="1"/>
        <v/>
      </c>
      <c r="R15" s="9"/>
      <c r="S15" s="13"/>
      <c r="U15" s="9" t="str">
        <f>CONCATENATE("November ",SETUP!$B$3)</f>
        <v xml:space="preserve">November </v>
      </c>
      <c r="V15" s="9">
        <f>IF(H369=DATE(SETUP!$B$3,12,30),SUM(K310:K339),SUM(K309:K338))</f>
        <v>0</v>
      </c>
      <c r="W15" s="14">
        <f>IF(ISERROR(D16),SUM(V5:V15),IF(AND(COUNTBLANK(D16)=1,COUNTBLANK(V5:V15)=11),"",SUM(D16,V5:V15)))</f>
        <v>0</v>
      </c>
      <c r="X15" s="9">
        <f>IF(H369=DATE(SETUP!$B$3,12,30),SUM(L310:L339),SUM(L309:L338))</f>
        <v>0</v>
      </c>
      <c r="Y15" s="14">
        <f>IF(ISERROR(E16),SUM(X5:X15),IF(AND(COUNTBLANK(E16)=1,COUNTBLANK(X5:X15)=11),"",SUM(E16,X5:X15)))</f>
        <v>0</v>
      </c>
      <c r="Z15" s="1">
        <f>IF(H369=DATE(SETUP!$B$3,12,30),SUM(N310:N339),SUM(N309:N338))</f>
        <v>0</v>
      </c>
      <c r="AA15" s="14">
        <f>IF(ISERROR(F16),SUM(Z5:Z15),IF(AND(COUNTBLANK(F16)=1,COUNTBLANK(Z5:Z15)=11),"",SUM(F16,Z5:Z15)))</f>
        <v>0</v>
      </c>
    </row>
    <row r="16" spans="1:27" x14ac:dyDescent="0.45">
      <c r="C16" s="34" t="str">
        <f>CONCATENATE("December ",YEAR($H$5)-1)</f>
        <v>December 1899</v>
      </c>
      <c r="D16" s="31"/>
      <c r="E16" s="31"/>
      <c r="F16" s="16"/>
      <c r="H16" s="13">
        <f t="shared" si="2"/>
        <v>12</v>
      </c>
      <c r="I16" s="7"/>
      <c r="J16" s="8"/>
      <c r="K16" s="6" t="str">
        <f t="shared" si="0"/>
        <v/>
      </c>
      <c r="M16" s="27" t="str">
        <f t="shared" si="1"/>
        <v/>
      </c>
      <c r="O16" s="27" t="str">
        <f t="shared" si="1"/>
        <v/>
      </c>
      <c r="R16" s="9"/>
      <c r="S16" s="13"/>
      <c r="U16" s="9" t="str">
        <f>CONCATENATE("December ",SETUP!$B$3)</f>
        <v xml:space="preserve">December </v>
      </c>
      <c r="V16" s="9">
        <f>IF(H369=DATE(SETUP!$B$3,12,30),SUM(K340:K370),SUM(K339:K369))</f>
        <v>0</v>
      </c>
      <c r="W16" s="14">
        <f>IF(COUNTBLANK(V5:V16)=12,"",SUM(V5:V16))</f>
        <v>0</v>
      </c>
      <c r="X16" s="9">
        <f>IF(H369=DATE(SETUP!$B$3,12,30),SUM(L340:L370),SUM(L339:L369))</f>
        <v>0</v>
      </c>
      <c r="Y16" s="14">
        <f>IF(COUNTBLANK(X5:X16)=12,"",SUM(X5:X16))</f>
        <v>0</v>
      </c>
      <c r="Z16" s="1">
        <f>IF(H369=DATE(SETUP!$B$3,12,30),SUM(N340:N370),SUM(N339:N369))</f>
        <v>0</v>
      </c>
      <c r="AA16" s="14">
        <f>IF(COUNTBLANK(Z5:Z16)=12,"",SUM(Z5:Z16))</f>
        <v>0</v>
      </c>
    </row>
    <row r="17" spans="8:23" x14ac:dyDescent="0.45">
      <c r="H17" s="13">
        <f t="shared" si="2"/>
        <v>13</v>
      </c>
      <c r="I17" s="7"/>
      <c r="J17" s="8"/>
      <c r="K17" s="6" t="str">
        <f t="shared" si="0"/>
        <v/>
      </c>
      <c r="M17" s="27" t="str">
        <f t="shared" si="1"/>
        <v/>
      </c>
      <c r="O17" s="27" t="str">
        <f t="shared" si="1"/>
        <v/>
      </c>
      <c r="R17" s="9"/>
      <c r="S17" s="13"/>
      <c r="V17" s="30"/>
      <c r="W17" s="14"/>
    </row>
    <row r="18" spans="8:23" x14ac:dyDescent="0.45">
      <c r="H18" s="13">
        <f t="shared" si="2"/>
        <v>14</v>
      </c>
      <c r="I18" s="7"/>
      <c r="J18" s="8"/>
      <c r="K18" s="6" t="str">
        <f t="shared" si="0"/>
        <v/>
      </c>
      <c r="M18" s="27" t="str">
        <f t="shared" si="1"/>
        <v/>
      </c>
      <c r="O18" s="27" t="str">
        <f t="shared" si="1"/>
        <v/>
      </c>
      <c r="R18" s="9"/>
      <c r="S18" s="13"/>
      <c r="V18" s="30"/>
      <c r="W18" s="14"/>
    </row>
    <row r="19" spans="8:23" x14ac:dyDescent="0.45">
      <c r="H19" s="13">
        <f t="shared" si="2"/>
        <v>15</v>
      </c>
      <c r="I19" s="7"/>
      <c r="J19" s="8"/>
      <c r="K19" s="6" t="str">
        <f t="shared" si="0"/>
        <v/>
      </c>
      <c r="M19" s="27" t="str">
        <f t="shared" si="1"/>
        <v/>
      </c>
      <c r="O19" s="27" t="str">
        <f t="shared" si="1"/>
        <v/>
      </c>
      <c r="R19" s="9"/>
      <c r="S19" s="13"/>
      <c r="V19" s="30"/>
      <c r="W19" s="14"/>
    </row>
    <row r="20" spans="8:23" x14ac:dyDescent="0.45">
      <c r="H20" s="13">
        <f t="shared" si="2"/>
        <v>16</v>
      </c>
      <c r="I20" s="7"/>
      <c r="J20" s="8"/>
      <c r="K20" s="6" t="str">
        <f t="shared" si="0"/>
        <v/>
      </c>
      <c r="M20" s="27" t="str">
        <f t="shared" si="1"/>
        <v/>
      </c>
      <c r="O20" s="27" t="str">
        <f t="shared" si="1"/>
        <v/>
      </c>
      <c r="R20" s="9"/>
      <c r="S20" s="13"/>
      <c r="V20" s="30"/>
      <c r="W20" s="14"/>
    </row>
    <row r="21" spans="8:23" x14ac:dyDescent="0.45">
      <c r="H21" s="13">
        <f t="shared" si="2"/>
        <v>17</v>
      </c>
      <c r="I21" s="7"/>
      <c r="J21" s="8"/>
      <c r="K21" s="6" t="str">
        <f t="shared" si="0"/>
        <v/>
      </c>
      <c r="M21" s="27" t="str">
        <f t="shared" si="1"/>
        <v/>
      </c>
      <c r="O21" s="27" t="str">
        <f t="shared" si="1"/>
        <v/>
      </c>
      <c r="R21" s="9"/>
      <c r="S21" s="13"/>
      <c r="V21" s="30"/>
      <c r="W21" s="14"/>
    </row>
    <row r="22" spans="8:23" x14ac:dyDescent="0.45">
      <c r="H22" s="13">
        <f t="shared" si="2"/>
        <v>18</v>
      </c>
      <c r="I22" s="7"/>
      <c r="J22" s="8"/>
      <c r="K22" s="6" t="str">
        <f t="shared" si="0"/>
        <v/>
      </c>
      <c r="M22" s="27" t="str">
        <f t="shared" si="1"/>
        <v/>
      </c>
      <c r="O22" s="27" t="str">
        <f t="shared" si="1"/>
        <v/>
      </c>
      <c r="R22" s="9"/>
      <c r="S22" s="13"/>
      <c r="V22" s="30"/>
      <c r="W22" s="14"/>
    </row>
    <row r="23" spans="8:23" x14ac:dyDescent="0.45">
      <c r="H23" s="13">
        <f t="shared" si="2"/>
        <v>19</v>
      </c>
      <c r="I23" s="7"/>
      <c r="J23" s="8"/>
      <c r="K23" s="6" t="str">
        <f t="shared" si="0"/>
        <v/>
      </c>
      <c r="M23" s="27" t="str">
        <f t="shared" si="1"/>
        <v/>
      </c>
      <c r="O23" s="27" t="str">
        <f t="shared" si="1"/>
        <v/>
      </c>
      <c r="R23" s="9"/>
      <c r="S23" s="13"/>
      <c r="V23" s="30"/>
      <c r="W23" s="14"/>
    </row>
    <row r="24" spans="8:23" x14ac:dyDescent="0.45">
      <c r="H24" s="13">
        <f t="shared" si="2"/>
        <v>20</v>
      </c>
      <c r="I24" s="7"/>
      <c r="J24" s="8"/>
      <c r="K24" s="6" t="str">
        <f t="shared" si="0"/>
        <v/>
      </c>
      <c r="M24" s="27" t="str">
        <f t="shared" si="1"/>
        <v/>
      </c>
      <c r="O24" s="27" t="str">
        <f t="shared" si="1"/>
        <v/>
      </c>
      <c r="R24" s="9"/>
      <c r="S24" s="13"/>
    </row>
    <row r="25" spans="8:23" x14ac:dyDescent="0.45">
      <c r="H25" s="13">
        <f t="shared" si="2"/>
        <v>21</v>
      </c>
      <c r="I25" s="7"/>
      <c r="J25" s="8"/>
      <c r="K25" s="6" t="str">
        <f t="shared" si="0"/>
        <v/>
      </c>
      <c r="M25" s="27" t="str">
        <f t="shared" si="1"/>
        <v/>
      </c>
      <c r="O25" s="27" t="str">
        <f t="shared" si="1"/>
        <v/>
      </c>
      <c r="R25" s="9"/>
      <c r="S25" s="13"/>
    </row>
    <row r="26" spans="8:23" x14ac:dyDescent="0.45">
      <c r="H26" s="13">
        <f t="shared" si="2"/>
        <v>22</v>
      </c>
      <c r="I26" s="7"/>
      <c r="J26" s="8"/>
      <c r="K26" s="6" t="str">
        <f t="shared" si="0"/>
        <v/>
      </c>
      <c r="M26" s="27" t="str">
        <f t="shared" si="1"/>
        <v/>
      </c>
      <c r="O26" s="27" t="str">
        <f t="shared" si="1"/>
        <v/>
      </c>
      <c r="R26" s="9"/>
      <c r="S26" s="13"/>
    </row>
    <row r="27" spans="8:23" x14ac:dyDescent="0.45">
      <c r="H27" s="13">
        <f t="shared" si="2"/>
        <v>23</v>
      </c>
      <c r="I27" s="7"/>
      <c r="J27" s="8"/>
      <c r="K27" s="6" t="str">
        <f t="shared" si="0"/>
        <v/>
      </c>
      <c r="M27" s="27" t="str">
        <f t="shared" si="1"/>
        <v/>
      </c>
      <c r="O27" s="27" t="str">
        <f t="shared" si="1"/>
        <v/>
      </c>
      <c r="R27" s="9"/>
      <c r="S27" s="13"/>
    </row>
    <row r="28" spans="8:23" x14ac:dyDescent="0.45">
      <c r="H28" s="13">
        <f t="shared" si="2"/>
        <v>24</v>
      </c>
      <c r="I28" s="7"/>
      <c r="J28" s="8"/>
      <c r="K28" s="6" t="str">
        <f t="shared" si="0"/>
        <v/>
      </c>
      <c r="M28" s="27" t="str">
        <f t="shared" si="1"/>
        <v/>
      </c>
      <c r="O28" s="27" t="str">
        <f t="shared" si="1"/>
        <v/>
      </c>
      <c r="R28" s="9"/>
      <c r="S28" s="13"/>
    </row>
    <row r="29" spans="8:23" x14ac:dyDescent="0.45">
      <c r="H29" s="13">
        <f t="shared" si="2"/>
        <v>25</v>
      </c>
      <c r="I29" s="7"/>
      <c r="J29" s="8"/>
      <c r="K29" s="6" t="str">
        <f t="shared" si="0"/>
        <v/>
      </c>
      <c r="M29" s="27" t="str">
        <f t="shared" si="1"/>
        <v/>
      </c>
      <c r="O29" s="27" t="str">
        <f t="shared" si="1"/>
        <v/>
      </c>
      <c r="R29" s="9"/>
      <c r="S29" s="13"/>
    </row>
    <row r="30" spans="8:23" x14ac:dyDescent="0.45">
      <c r="H30" s="13">
        <f t="shared" si="2"/>
        <v>26</v>
      </c>
      <c r="I30" s="7"/>
      <c r="J30" s="8"/>
      <c r="K30" s="6" t="str">
        <f t="shared" si="0"/>
        <v/>
      </c>
      <c r="M30" s="27" t="str">
        <f t="shared" si="1"/>
        <v/>
      </c>
      <c r="O30" s="27" t="str">
        <f t="shared" si="1"/>
        <v/>
      </c>
      <c r="R30" s="9"/>
      <c r="S30" s="13"/>
    </row>
    <row r="31" spans="8:23" x14ac:dyDescent="0.45">
      <c r="H31" s="13">
        <f t="shared" si="2"/>
        <v>27</v>
      </c>
      <c r="I31" s="7"/>
      <c r="J31" s="8"/>
      <c r="K31" s="6" t="str">
        <f t="shared" si="0"/>
        <v/>
      </c>
      <c r="M31" s="27" t="str">
        <f t="shared" si="1"/>
        <v/>
      </c>
      <c r="O31" s="27" t="str">
        <f t="shared" si="1"/>
        <v/>
      </c>
      <c r="R31" s="9"/>
      <c r="S31" s="13"/>
    </row>
    <row r="32" spans="8:23" x14ac:dyDescent="0.45">
      <c r="H32" s="13">
        <f t="shared" si="2"/>
        <v>28</v>
      </c>
      <c r="I32" s="7"/>
      <c r="J32" s="8"/>
      <c r="K32" s="6" t="str">
        <f t="shared" si="0"/>
        <v/>
      </c>
      <c r="M32" s="27" t="str">
        <f t="shared" si="1"/>
        <v/>
      </c>
      <c r="O32" s="27" t="str">
        <f t="shared" si="1"/>
        <v/>
      </c>
      <c r="R32" s="9"/>
      <c r="S32" s="13"/>
    </row>
    <row r="33" spans="8:19" x14ac:dyDescent="0.45">
      <c r="H33" s="13">
        <f t="shared" si="2"/>
        <v>29</v>
      </c>
      <c r="I33" s="7"/>
      <c r="J33" s="8"/>
      <c r="K33" s="6" t="str">
        <f t="shared" si="0"/>
        <v/>
      </c>
      <c r="M33" s="27" t="str">
        <f t="shared" si="1"/>
        <v/>
      </c>
      <c r="O33" s="27" t="str">
        <f t="shared" si="1"/>
        <v/>
      </c>
      <c r="R33" s="9"/>
      <c r="S33" s="13"/>
    </row>
    <row r="34" spans="8:19" x14ac:dyDescent="0.45">
      <c r="H34" s="13">
        <f t="shared" si="2"/>
        <v>30</v>
      </c>
      <c r="I34" s="7"/>
      <c r="J34" s="8"/>
      <c r="K34" s="6" t="str">
        <f t="shared" si="0"/>
        <v/>
      </c>
      <c r="M34" s="27" t="str">
        <f t="shared" si="1"/>
        <v/>
      </c>
      <c r="O34" s="27" t="str">
        <f t="shared" si="1"/>
        <v/>
      </c>
      <c r="R34" s="9"/>
      <c r="S34" s="13"/>
    </row>
    <row r="35" spans="8:19" x14ac:dyDescent="0.45">
      <c r="H35" s="13">
        <f t="shared" si="2"/>
        <v>31</v>
      </c>
      <c r="I35" s="7"/>
      <c r="J35" s="8"/>
      <c r="K35" s="6" t="str">
        <f t="shared" si="0"/>
        <v/>
      </c>
      <c r="M35" s="27" t="str">
        <f t="shared" si="1"/>
        <v/>
      </c>
      <c r="O35" s="27" t="str">
        <f t="shared" si="1"/>
        <v/>
      </c>
      <c r="R35" s="9"/>
      <c r="S35" s="13"/>
    </row>
    <row r="36" spans="8:19" x14ac:dyDescent="0.45">
      <c r="H36" s="13">
        <f t="shared" si="2"/>
        <v>32</v>
      </c>
      <c r="I36" s="7"/>
      <c r="J36" s="8"/>
      <c r="K36" s="6" t="str">
        <f t="shared" si="0"/>
        <v/>
      </c>
      <c r="M36" s="27" t="str">
        <f t="shared" si="1"/>
        <v/>
      </c>
      <c r="O36" s="27" t="str">
        <f t="shared" si="1"/>
        <v/>
      </c>
      <c r="R36" s="9"/>
      <c r="S36" s="13"/>
    </row>
    <row r="37" spans="8:19" x14ac:dyDescent="0.45">
      <c r="H37" s="13">
        <f t="shared" si="2"/>
        <v>33</v>
      </c>
      <c r="I37" s="7"/>
      <c r="J37" s="8"/>
      <c r="K37" s="6" t="str">
        <f t="shared" si="0"/>
        <v/>
      </c>
      <c r="M37" s="27" t="str">
        <f t="shared" si="1"/>
        <v/>
      </c>
      <c r="O37" s="27" t="str">
        <f t="shared" si="1"/>
        <v/>
      </c>
      <c r="R37" s="9"/>
      <c r="S37" s="13"/>
    </row>
    <row r="38" spans="8:19" x14ac:dyDescent="0.45">
      <c r="H38" s="13">
        <f t="shared" si="2"/>
        <v>34</v>
      </c>
      <c r="I38" s="7"/>
      <c r="J38" s="8"/>
      <c r="K38" s="6" t="str">
        <f t="shared" si="0"/>
        <v/>
      </c>
      <c r="M38" s="27" t="str">
        <f t="shared" si="1"/>
        <v/>
      </c>
      <c r="O38" s="27" t="str">
        <f t="shared" si="1"/>
        <v/>
      </c>
      <c r="R38" s="9"/>
      <c r="S38" s="13"/>
    </row>
    <row r="39" spans="8:19" x14ac:dyDescent="0.45">
      <c r="H39" s="13">
        <f t="shared" si="2"/>
        <v>35</v>
      </c>
      <c r="I39" s="7"/>
      <c r="J39" s="8"/>
      <c r="K39" s="6" t="str">
        <f t="shared" si="0"/>
        <v/>
      </c>
      <c r="M39" s="27" t="str">
        <f t="shared" si="1"/>
        <v/>
      </c>
      <c r="O39" s="27" t="str">
        <f t="shared" si="1"/>
        <v/>
      </c>
      <c r="R39" s="9"/>
      <c r="S39" s="13"/>
    </row>
    <row r="40" spans="8:19" x14ac:dyDescent="0.45">
      <c r="H40" s="13">
        <f t="shared" si="2"/>
        <v>36</v>
      </c>
      <c r="I40" s="7"/>
      <c r="J40" s="8"/>
      <c r="K40" s="6" t="str">
        <f t="shared" si="0"/>
        <v/>
      </c>
      <c r="M40" s="27" t="str">
        <f t="shared" si="1"/>
        <v/>
      </c>
      <c r="O40" s="27" t="str">
        <f t="shared" si="1"/>
        <v/>
      </c>
      <c r="R40" s="9"/>
      <c r="S40" s="13"/>
    </row>
    <row r="41" spans="8:19" x14ac:dyDescent="0.45">
      <c r="H41" s="13">
        <f t="shared" si="2"/>
        <v>37</v>
      </c>
      <c r="I41" s="7"/>
      <c r="J41" s="8"/>
      <c r="K41" s="6" t="str">
        <f t="shared" si="0"/>
        <v/>
      </c>
      <c r="M41" s="27" t="str">
        <f t="shared" si="1"/>
        <v/>
      </c>
      <c r="O41" s="27" t="str">
        <f t="shared" si="1"/>
        <v/>
      </c>
      <c r="R41" s="9"/>
      <c r="S41" s="13"/>
    </row>
    <row r="42" spans="8:19" x14ac:dyDescent="0.45">
      <c r="H42" s="13">
        <f t="shared" si="2"/>
        <v>38</v>
      </c>
      <c r="I42" s="7"/>
      <c r="J42" s="8"/>
      <c r="K42" s="6" t="str">
        <f t="shared" si="0"/>
        <v/>
      </c>
      <c r="M42" s="27" t="str">
        <f t="shared" si="1"/>
        <v/>
      </c>
      <c r="O42" s="27" t="str">
        <f t="shared" si="1"/>
        <v/>
      </c>
      <c r="R42" s="9"/>
      <c r="S42" s="13"/>
    </row>
    <row r="43" spans="8:19" x14ac:dyDescent="0.45">
      <c r="H43" s="13">
        <f t="shared" si="2"/>
        <v>39</v>
      </c>
      <c r="I43" s="7"/>
      <c r="J43" s="8"/>
      <c r="K43" s="6" t="str">
        <f t="shared" si="0"/>
        <v/>
      </c>
      <c r="M43" s="27" t="str">
        <f t="shared" si="1"/>
        <v/>
      </c>
      <c r="O43" s="27" t="str">
        <f t="shared" si="1"/>
        <v/>
      </c>
      <c r="R43" s="9"/>
      <c r="S43" s="13"/>
    </row>
    <row r="44" spans="8:19" x14ac:dyDescent="0.45">
      <c r="H44" s="13">
        <f t="shared" si="2"/>
        <v>40</v>
      </c>
      <c r="I44" s="7"/>
      <c r="J44" s="8"/>
      <c r="K44" s="6" t="str">
        <f t="shared" si="0"/>
        <v/>
      </c>
      <c r="M44" s="27" t="str">
        <f t="shared" si="1"/>
        <v/>
      </c>
      <c r="O44" s="27" t="str">
        <f t="shared" si="1"/>
        <v/>
      </c>
      <c r="R44" s="9"/>
      <c r="S44" s="13"/>
    </row>
    <row r="45" spans="8:19" x14ac:dyDescent="0.45">
      <c r="H45" s="13">
        <f t="shared" si="2"/>
        <v>41</v>
      </c>
      <c r="I45" s="7"/>
      <c r="J45" s="8"/>
      <c r="K45" s="6" t="str">
        <f t="shared" si="0"/>
        <v/>
      </c>
      <c r="M45" s="27" t="str">
        <f t="shared" si="1"/>
        <v/>
      </c>
      <c r="O45" s="27" t="str">
        <f t="shared" si="1"/>
        <v/>
      </c>
      <c r="R45" s="9"/>
      <c r="S45" s="13"/>
    </row>
    <row r="46" spans="8:19" x14ac:dyDescent="0.45">
      <c r="H46" s="13">
        <f t="shared" si="2"/>
        <v>42</v>
      </c>
      <c r="I46" s="7"/>
      <c r="J46" s="8"/>
      <c r="K46" s="6" t="str">
        <f t="shared" si="0"/>
        <v/>
      </c>
      <c r="M46" s="27" t="str">
        <f t="shared" si="1"/>
        <v/>
      </c>
      <c r="O46" s="27" t="str">
        <f t="shared" si="1"/>
        <v/>
      </c>
      <c r="R46" s="9"/>
      <c r="S46" s="13"/>
    </row>
    <row r="47" spans="8:19" x14ac:dyDescent="0.45">
      <c r="H47" s="13">
        <f t="shared" si="2"/>
        <v>43</v>
      </c>
      <c r="I47" s="7"/>
      <c r="J47" s="8"/>
      <c r="K47" s="6" t="str">
        <f t="shared" si="0"/>
        <v/>
      </c>
      <c r="M47" s="27" t="str">
        <f t="shared" si="1"/>
        <v/>
      </c>
      <c r="O47" s="27" t="str">
        <f t="shared" si="1"/>
        <v/>
      </c>
      <c r="R47" s="9"/>
      <c r="S47" s="13"/>
    </row>
    <row r="48" spans="8:19" x14ac:dyDescent="0.45">
      <c r="H48" s="13">
        <f t="shared" si="2"/>
        <v>44</v>
      </c>
      <c r="I48" s="7"/>
      <c r="J48" s="8"/>
      <c r="K48" s="6" t="str">
        <f t="shared" si="0"/>
        <v/>
      </c>
      <c r="M48" s="27" t="str">
        <f t="shared" si="1"/>
        <v/>
      </c>
      <c r="O48" s="27" t="str">
        <f t="shared" si="1"/>
        <v/>
      </c>
      <c r="R48" s="9"/>
      <c r="S48" s="13"/>
    </row>
    <row r="49" spans="8:19" x14ac:dyDescent="0.45">
      <c r="H49" s="13">
        <f t="shared" si="2"/>
        <v>45</v>
      </c>
      <c r="I49" s="7"/>
      <c r="J49" s="8"/>
      <c r="K49" s="6" t="str">
        <f t="shared" si="0"/>
        <v/>
      </c>
      <c r="M49" s="27" t="str">
        <f t="shared" si="1"/>
        <v/>
      </c>
      <c r="O49" s="27" t="str">
        <f t="shared" si="1"/>
        <v/>
      </c>
      <c r="R49" s="9"/>
      <c r="S49" s="13"/>
    </row>
    <row r="50" spans="8:19" x14ac:dyDescent="0.45">
      <c r="H50" s="13">
        <f t="shared" si="2"/>
        <v>46</v>
      </c>
      <c r="I50" s="7"/>
      <c r="J50" s="8"/>
      <c r="K50" s="6" t="str">
        <f t="shared" si="0"/>
        <v/>
      </c>
      <c r="M50" s="27" t="str">
        <f t="shared" si="1"/>
        <v/>
      </c>
      <c r="O50" s="27" t="str">
        <f t="shared" si="1"/>
        <v/>
      </c>
      <c r="R50" s="9"/>
      <c r="S50" s="13"/>
    </row>
    <row r="51" spans="8:19" x14ac:dyDescent="0.45">
      <c r="H51" s="13">
        <f t="shared" si="2"/>
        <v>47</v>
      </c>
      <c r="I51" s="7"/>
      <c r="J51" s="8"/>
      <c r="K51" s="6" t="str">
        <f t="shared" si="0"/>
        <v/>
      </c>
      <c r="M51" s="27" t="str">
        <f t="shared" si="1"/>
        <v/>
      </c>
      <c r="O51" s="27" t="str">
        <f t="shared" si="1"/>
        <v/>
      </c>
      <c r="R51" s="9"/>
      <c r="S51" s="13"/>
    </row>
    <row r="52" spans="8:19" x14ac:dyDescent="0.45">
      <c r="H52" s="13">
        <f t="shared" si="2"/>
        <v>48</v>
      </c>
      <c r="I52" s="7"/>
      <c r="J52" s="8"/>
      <c r="K52" s="6" t="str">
        <f t="shared" si="0"/>
        <v/>
      </c>
      <c r="M52" s="27" t="str">
        <f t="shared" si="1"/>
        <v/>
      </c>
      <c r="O52" s="27" t="str">
        <f t="shared" si="1"/>
        <v/>
      </c>
      <c r="R52" s="9"/>
      <c r="S52" s="13"/>
    </row>
    <row r="53" spans="8:19" x14ac:dyDescent="0.45">
      <c r="H53" s="13">
        <f t="shared" si="2"/>
        <v>49</v>
      </c>
      <c r="I53" s="7"/>
      <c r="J53" s="8"/>
      <c r="K53" s="6" t="str">
        <f t="shared" si="0"/>
        <v/>
      </c>
      <c r="M53" s="27" t="str">
        <f t="shared" si="1"/>
        <v/>
      </c>
      <c r="O53" s="27" t="str">
        <f t="shared" si="1"/>
        <v/>
      </c>
      <c r="R53" s="9"/>
      <c r="S53" s="13"/>
    </row>
    <row r="54" spans="8:19" x14ac:dyDescent="0.45">
      <c r="H54" s="13">
        <f t="shared" si="2"/>
        <v>50</v>
      </c>
      <c r="I54" s="7"/>
      <c r="J54" s="8"/>
      <c r="K54" s="6" t="str">
        <f t="shared" si="0"/>
        <v/>
      </c>
      <c r="M54" s="27" t="str">
        <f t="shared" si="1"/>
        <v/>
      </c>
      <c r="O54" s="27" t="str">
        <f t="shared" si="1"/>
        <v/>
      </c>
      <c r="R54" s="9"/>
      <c r="S54" s="13"/>
    </row>
    <row r="55" spans="8:19" x14ac:dyDescent="0.45">
      <c r="H55" s="13">
        <f t="shared" si="2"/>
        <v>51</v>
      </c>
      <c r="I55" s="7"/>
      <c r="J55" s="8"/>
      <c r="K55" s="6" t="str">
        <f t="shared" si="0"/>
        <v/>
      </c>
      <c r="M55" s="27" t="str">
        <f t="shared" si="1"/>
        <v/>
      </c>
      <c r="O55" s="27" t="str">
        <f t="shared" si="1"/>
        <v/>
      </c>
      <c r="R55" s="9"/>
      <c r="S55" s="13"/>
    </row>
    <row r="56" spans="8:19" x14ac:dyDescent="0.45">
      <c r="H56" s="13">
        <f t="shared" si="2"/>
        <v>52</v>
      </c>
      <c r="I56" s="7"/>
      <c r="J56" s="8"/>
      <c r="K56" s="6" t="str">
        <f t="shared" si="0"/>
        <v/>
      </c>
      <c r="M56" s="27" t="str">
        <f t="shared" si="1"/>
        <v/>
      </c>
      <c r="O56" s="27" t="str">
        <f t="shared" si="1"/>
        <v/>
      </c>
      <c r="R56" s="9"/>
      <c r="S56" s="13"/>
    </row>
    <row r="57" spans="8:19" x14ac:dyDescent="0.45">
      <c r="H57" s="13">
        <f t="shared" si="2"/>
        <v>53</v>
      </c>
      <c r="I57" s="7"/>
      <c r="J57" s="8"/>
      <c r="K57" s="6" t="str">
        <f t="shared" si="0"/>
        <v/>
      </c>
      <c r="M57" s="27" t="str">
        <f t="shared" si="1"/>
        <v/>
      </c>
      <c r="O57" s="27" t="str">
        <f t="shared" si="1"/>
        <v/>
      </c>
      <c r="R57" s="9"/>
      <c r="S57" s="13"/>
    </row>
    <row r="58" spans="8:19" x14ac:dyDescent="0.45">
      <c r="H58" s="13">
        <f t="shared" si="2"/>
        <v>54</v>
      </c>
      <c r="I58" s="7"/>
      <c r="J58" s="8"/>
      <c r="K58" s="6" t="str">
        <f t="shared" si="0"/>
        <v/>
      </c>
      <c r="M58" s="27" t="str">
        <f t="shared" si="1"/>
        <v/>
      </c>
      <c r="O58" s="27" t="str">
        <f t="shared" si="1"/>
        <v/>
      </c>
      <c r="R58" s="9"/>
      <c r="S58" s="13"/>
    </row>
    <row r="59" spans="8:19" x14ac:dyDescent="0.45">
      <c r="H59" s="13">
        <f t="shared" si="2"/>
        <v>55</v>
      </c>
      <c r="I59" s="7"/>
      <c r="J59" s="8"/>
      <c r="K59" s="6" t="str">
        <f t="shared" si="0"/>
        <v/>
      </c>
      <c r="M59" s="27" t="str">
        <f t="shared" si="1"/>
        <v/>
      </c>
      <c r="O59" s="27" t="str">
        <f t="shared" si="1"/>
        <v/>
      </c>
      <c r="R59" s="9"/>
      <c r="S59" s="13"/>
    </row>
    <row r="60" spans="8:19" x14ac:dyDescent="0.45">
      <c r="H60" s="13">
        <f t="shared" si="2"/>
        <v>56</v>
      </c>
      <c r="I60" s="7"/>
      <c r="J60" s="8"/>
      <c r="K60" s="6" t="str">
        <f t="shared" si="0"/>
        <v/>
      </c>
      <c r="M60" s="27" t="str">
        <f t="shared" si="1"/>
        <v/>
      </c>
      <c r="O60" s="27" t="str">
        <f t="shared" si="1"/>
        <v/>
      </c>
      <c r="R60" s="9"/>
      <c r="S60" s="13"/>
    </row>
    <row r="61" spans="8:19" x14ac:dyDescent="0.45">
      <c r="H61" s="13">
        <f t="shared" si="2"/>
        <v>57</v>
      </c>
      <c r="I61" s="7"/>
      <c r="J61" s="8"/>
      <c r="K61" s="6" t="str">
        <f t="shared" si="0"/>
        <v/>
      </c>
      <c r="M61" s="27" t="str">
        <f t="shared" si="1"/>
        <v/>
      </c>
      <c r="O61" s="27" t="str">
        <f t="shared" si="1"/>
        <v/>
      </c>
      <c r="R61" s="9"/>
      <c r="S61" s="13"/>
    </row>
    <row r="62" spans="8:19" x14ac:dyDescent="0.45">
      <c r="H62" s="13">
        <f t="shared" si="2"/>
        <v>58</v>
      </c>
      <c r="I62" s="7"/>
      <c r="J62" s="8"/>
      <c r="K62" s="6" t="str">
        <f t="shared" si="0"/>
        <v/>
      </c>
      <c r="M62" s="27" t="str">
        <f t="shared" si="1"/>
        <v/>
      </c>
      <c r="O62" s="27" t="str">
        <f t="shared" si="1"/>
        <v/>
      </c>
      <c r="R62" s="9"/>
      <c r="S62" s="13"/>
    </row>
    <row r="63" spans="8:19" x14ac:dyDescent="0.45">
      <c r="H63" s="13">
        <f t="shared" si="2"/>
        <v>59</v>
      </c>
      <c r="I63" s="7"/>
      <c r="J63" s="8"/>
      <c r="K63" s="6" t="str">
        <f t="shared" si="0"/>
        <v/>
      </c>
      <c r="M63" s="27" t="str">
        <f t="shared" si="1"/>
        <v/>
      </c>
      <c r="O63" s="27" t="str">
        <f t="shared" si="1"/>
        <v/>
      </c>
      <c r="R63" s="9"/>
      <c r="S63" s="13"/>
    </row>
    <row r="64" spans="8:19" x14ac:dyDescent="0.45">
      <c r="H64" s="13">
        <f t="shared" si="2"/>
        <v>60</v>
      </c>
      <c r="I64" s="7"/>
      <c r="J64" s="8"/>
      <c r="K64" s="6" t="str">
        <f t="shared" si="0"/>
        <v/>
      </c>
      <c r="M64" s="27" t="str">
        <f t="shared" si="1"/>
        <v/>
      </c>
      <c r="O64" s="27" t="str">
        <f t="shared" si="1"/>
        <v/>
      </c>
      <c r="R64" s="9"/>
      <c r="S64" s="13"/>
    </row>
    <row r="65" spans="8:19" x14ac:dyDescent="0.45">
      <c r="H65" s="13">
        <f t="shared" si="2"/>
        <v>61</v>
      </c>
      <c r="I65" s="7"/>
      <c r="J65" s="8"/>
      <c r="K65" s="6" t="str">
        <f t="shared" si="0"/>
        <v/>
      </c>
      <c r="M65" s="27" t="str">
        <f t="shared" si="1"/>
        <v/>
      </c>
      <c r="O65" s="27" t="str">
        <f t="shared" si="1"/>
        <v/>
      </c>
      <c r="R65" s="9"/>
      <c r="S65" s="13"/>
    </row>
    <row r="66" spans="8:19" x14ac:dyDescent="0.45">
      <c r="H66" s="13">
        <f t="shared" si="2"/>
        <v>62</v>
      </c>
      <c r="I66" s="7"/>
      <c r="J66" s="8"/>
      <c r="K66" s="6" t="str">
        <f t="shared" si="0"/>
        <v/>
      </c>
      <c r="M66" s="27" t="str">
        <f t="shared" si="1"/>
        <v/>
      </c>
      <c r="O66" s="27" t="str">
        <f t="shared" si="1"/>
        <v/>
      </c>
      <c r="R66" s="9"/>
      <c r="S66" s="13"/>
    </row>
    <row r="67" spans="8:19" x14ac:dyDescent="0.45">
      <c r="H67" s="13">
        <f t="shared" si="2"/>
        <v>63</v>
      </c>
      <c r="I67" s="7"/>
      <c r="J67" s="8"/>
      <c r="K67" s="6" t="str">
        <f t="shared" si="0"/>
        <v/>
      </c>
      <c r="M67" s="27" t="str">
        <f t="shared" si="1"/>
        <v/>
      </c>
      <c r="O67" s="27" t="str">
        <f t="shared" si="1"/>
        <v/>
      </c>
      <c r="R67" s="9"/>
      <c r="S67" s="13"/>
    </row>
    <row r="68" spans="8:19" x14ac:dyDescent="0.45">
      <c r="H68" s="13">
        <f t="shared" si="2"/>
        <v>64</v>
      </c>
      <c r="I68" s="7"/>
      <c r="J68" s="8"/>
      <c r="K68" s="6" t="str">
        <f t="shared" si="0"/>
        <v/>
      </c>
      <c r="M68" s="27" t="str">
        <f t="shared" si="1"/>
        <v/>
      </c>
      <c r="O68" s="27" t="str">
        <f t="shared" si="1"/>
        <v/>
      </c>
      <c r="R68" s="9"/>
      <c r="S68" s="13"/>
    </row>
    <row r="69" spans="8:19" x14ac:dyDescent="0.45">
      <c r="H69" s="13">
        <f t="shared" si="2"/>
        <v>65</v>
      </c>
      <c r="I69" s="7"/>
      <c r="J69" s="8"/>
      <c r="K69" s="6" t="str">
        <f t="shared" si="0"/>
        <v/>
      </c>
      <c r="M69" s="27" t="str">
        <f t="shared" si="1"/>
        <v/>
      </c>
      <c r="O69" s="27" t="str">
        <f t="shared" si="1"/>
        <v/>
      </c>
      <c r="R69" s="9"/>
      <c r="S69" s="13"/>
    </row>
    <row r="70" spans="8:19" x14ac:dyDescent="0.45">
      <c r="H70" s="13">
        <f t="shared" si="2"/>
        <v>66</v>
      </c>
      <c r="I70" s="7"/>
      <c r="J70" s="8"/>
      <c r="K70" s="6" t="str">
        <f t="shared" ref="K70:K133" si="3">IF(OR(I70="",J70=""),"",HOUR(J70-I70))</f>
        <v/>
      </c>
      <c r="M70" s="27" t="str">
        <f t="shared" ref="M70:O133" si="4">IF(AND(OR(L70=0,L70=""),ISNUMBER($K70),$K70&gt;0),"ERROR: Time Operating Without Throughput",IF(AND(OR($K70=0,$K70=""),L70&gt;0),"ERROR: Throughput Without Operating Duration",IF(OR(L70="",$K70="",$K70=0),"",L70/$K70)))</f>
        <v/>
      </c>
      <c r="O70" s="27" t="str">
        <f t="shared" si="4"/>
        <v/>
      </c>
      <c r="R70" s="9"/>
      <c r="S70" s="13"/>
    </row>
    <row r="71" spans="8:19" x14ac:dyDescent="0.45">
      <c r="H71" s="13">
        <f t="shared" ref="H71:H134" si="5">H70+DAY(1)</f>
        <v>67</v>
      </c>
      <c r="I71" s="7"/>
      <c r="J71" s="8"/>
      <c r="K71" s="6" t="str">
        <f t="shared" si="3"/>
        <v/>
      </c>
      <c r="M71" s="27" t="str">
        <f t="shared" si="4"/>
        <v/>
      </c>
      <c r="O71" s="27" t="str">
        <f t="shared" si="4"/>
        <v/>
      </c>
      <c r="R71" s="9"/>
      <c r="S71" s="13"/>
    </row>
    <row r="72" spans="8:19" x14ac:dyDescent="0.45">
      <c r="H72" s="13">
        <f t="shared" si="5"/>
        <v>68</v>
      </c>
      <c r="I72" s="7"/>
      <c r="J72" s="8"/>
      <c r="K72" s="6" t="str">
        <f t="shared" si="3"/>
        <v/>
      </c>
      <c r="M72" s="27" t="str">
        <f t="shared" si="4"/>
        <v/>
      </c>
      <c r="O72" s="27" t="str">
        <f t="shared" si="4"/>
        <v/>
      </c>
      <c r="R72" s="9"/>
      <c r="S72" s="13"/>
    </row>
    <row r="73" spans="8:19" x14ac:dyDescent="0.45">
      <c r="H73" s="13">
        <f t="shared" si="5"/>
        <v>69</v>
      </c>
      <c r="I73" s="7"/>
      <c r="J73" s="8"/>
      <c r="K73" s="6" t="str">
        <f t="shared" si="3"/>
        <v/>
      </c>
      <c r="M73" s="27" t="str">
        <f t="shared" si="4"/>
        <v/>
      </c>
      <c r="O73" s="27" t="str">
        <f t="shared" si="4"/>
        <v/>
      </c>
      <c r="R73" s="9"/>
      <c r="S73" s="13"/>
    </row>
    <row r="74" spans="8:19" x14ac:dyDescent="0.45">
      <c r="H74" s="13">
        <f t="shared" si="5"/>
        <v>70</v>
      </c>
      <c r="I74" s="7"/>
      <c r="J74" s="8"/>
      <c r="K74" s="6" t="str">
        <f t="shared" si="3"/>
        <v/>
      </c>
      <c r="M74" s="27" t="str">
        <f t="shared" si="4"/>
        <v/>
      </c>
      <c r="O74" s="27" t="str">
        <f t="shared" si="4"/>
        <v/>
      </c>
      <c r="R74" s="9"/>
      <c r="S74" s="13"/>
    </row>
    <row r="75" spans="8:19" x14ac:dyDescent="0.45">
      <c r="H75" s="13">
        <f t="shared" si="5"/>
        <v>71</v>
      </c>
      <c r="I75" s="7"/>
      <c r="J75" s="8"/>
      <c r="K75" s="6" t="str">
        <f t="shared" si="3"/>
        <v/>
      </c>
      <c r="M75" s="27" t="str">
        <f t="shared" si="4"/>
        <v/>
      </c>
      <c r="O75" s="27" t="str">
        <f t="shared" si="4"/>
        <v/>
      </c>
      <c r="R75" s="9"/>
      <c r="S75" s="13"/>
    </row>
    <row r="76" spans="8:19" x14ac:dyDescent="0.45">
      <c r="H76" s="13">
        <f t="shared" si="5"/>
        <v>72</v>
      </c>
      <c r="I76" s="7"/>
      <c r="J76" s="8"/>
      <c r="K76" s="6" t="str">
        <f t="shared" si="3"/>
        <v/>
      </c>
      <c r="M76" s="27" t="str">
        <f t="shared" si="4"/>
        <v/>
      </c>
      <c r="O76" s="27" t="str">
        <f t="shared" si="4"/>
        <v/>
      </c>
      <c r="R76" s="9"/>
      <c r="S76" s="13"/>
    </row>
    <row r="77" spans="8:19" x14ac:dyDescent="0.45">
      <c r="H77" s="13">
        <f t="shared" si="5"/>
        <v>73</v>
      </c>
      <c r="I77" s="7"/>
      <c r="J77" s="8"/>
      <c r="K77" s="6" t="str">
        <f t="shared" si="3"/>
        <v/>
      </c>
      <c r="M77" s="27" t="str">
        <f t="shared" si="4"/>
        <v/>
      </c>
      <c r="O77" s="27" t="str">
        <f t="shared" si="4"/>
        <v/>
      </c>
      <c r="R77" s="9"/>
      <c r="S77" s="13"/>
    </row>
    <row r="78" spans="8:19" x14ac:dyDescent="0.45">
      <c r="H78" s="13">
        <f t="shared" si="5"/>
        <v>74</v>
      </c>
      <c r="I78" s="7"/>
      <c r="J78" s="8"/>
      <c r="K78" s="6" t="str">
        <f t="shared" si="3"/>
        <v/>
      </c>
      <c r="M78" s="27" t="str">
        <f t="shared" si="4"/>
        <v/>
      </c>
      <c r="O78" s="27" t="str">
        <f t="shared" si="4"/>
        <v/>
      </c>
      <c r="R78" s="9"/>
      <c r="S78" s="13"/>
    </row>
    <row r="79" spans="8:19" x14ac:dyDescent="0.45">
      <c r="H79" s="13">
        <f t="shared" si="5"/>
        <v>75</v>
      </c>
      <c r="I79" s="7"/>
      <c r="J79" s="8"/>
      <c r="K79" s="6" t="str">
        <f t="shared" si="3"/>
        <v/>
      </c>
      <c r="M79" s="27" t="str">
        <f t="shared" si="4"/>
        <v/>
      </c>
      <c r="O79" s="27" t="str">
        <f t="shared" si="4"/>
        <v/>
      </c>
      <c r="R79" s="9"/>
      <c r="S79" s="13"/>
    </row>
    <row r="80" spans="8:19" x14ac:dyDescent="0.45">
      <c r="H80" s="13">
        <f t="shared" si="5"/>
        <v>76</v>
      </c>
      <c r="I80" s="7"/>
      <c r="J80" s="8"/>
      <c r="K80" s="6" t="str">
        <f t="shared" si="3"/>
        <v/>
      </c>
      <c r="M80" s="27" t="str">
        <f t="shared" si="4"/>
        <v/>
      </c>
      <c r="O80" s="27" t="str">
        <f t="shared" si="4"/>
        <v/>
      </c>
      <c r="R80" s="9"/>
      <c r="S80" s="13"/>
    </row>
    <row r="81" spans="8:19" x14ac:dyDescent="0.45">
      <c r="H81" s="13">
        <f t="shared" si="5"/>
        <v>77</v>
      </c>
      <c r="I81" s="7"/>
      <c r="J81" s="8"/>
      <c r="K81" s="6" t="str">
        <f t="shared" si="3"/>
        <v/>
      </c>
      <c r="M81" s="27" t="str">
        <f t="shared" si="4"/>
        <v/>
      </c>
      <c r="O81" s="27" t="str">
        <f t="shared" si="4"/>
        <v/>
      </c>
      <c r="R81" s="9"/>
      <c r="S81" s="13"/>
    </row>
    <row r="82" spans="8:19" x14ac:dyDescent="0.45">
      <c r="H82" s="13">
        <f t="shared" si="5"/>
        <v>78</v>
      </c>
      <c r="I82" s="7"/>
      <c r="J82" s="8"/>
      <c r="K82" s="6" t="str">
        <f t="shared" si="3"/>
        <v/>
      </c>
      <c r="M82" s="27" t="str">
        <f t="shared" si="4"/>
        <v/>
      </c>
      <c r="O82" s="27" t="str">
        <f t="shared" si="4"/>
        <v/>
      </c>
      <c r="R82" s="9"/>
      <c r="S82" s="13"/>
    </row>
    <row r="83" spans="8:19" x14ac:dyDescent="0.45">
      <c r="H83" s="13">
        <f t="shared" si="5"/>
        <v>79</v>
      </c>
      <c r="I83" s="7"/>
      <c r="J83" s="8"/>
      <c r="K83" s="6" t="str">
        <f t="shared" si="3"/>
        <v/>
      </c>
      <c r="M83" s="27" t="str">
        <f t="shared" si="4"/>
        <v/>
      </c>
      <c r="O83" s="27" t="str">
        <f t="shared" si="4"/>
        <v/>
      </c>
      <c r="R83" s="9"/>
      <c r="S83" s="13"/>
    </row>
    <row r="84" spans="8:19" x14ac:dyDescent="0.45">
      <c r="H84" s="13">
        <f t="shared" si="5"/>
        <v>80</v>
      </c>
      <c r="I84" s="7"/>
      <c r="J84" s="8"/>
      <c r="K84" s="6" t="str">
        <f t="shared" si="3"/>
        <v/>
      </c>
      <c r="M84" s="27" t="str">
        <f t="shared" si="4"/>
        <v/>
      </c>
      <c r="O84" s="27" t="str">
        <f t="shared" si="4"/>
        <v/>
      </c>
      <c r="R84" s="9"/>
      <c r="S84" s="13"/>
    </row>
    <row r="85" spans="8:19" x14ac:dyDescent="0.45">
      <c r="H85" s="13">
        <f t="shared" si="5"/>
        <v>81</v>
      </c>
      <c r="I85" s="7"/>
      <c r="J85" s="8"/>
      <c r="K85" s="6" t="str">
        <f t="shared" si="3"/>
        <v/>
      </c>
      <c r="M85" s="27" t="str">
        <f t="shared" si="4"/>
        <v/>
      </c>
      <c r="O85" s="27" t="str">
        <f t="shared" si="4"/>
        <v/>
      </c>
      <c r="R85" s="9"/>
      <c r="S85" s="13"/>
    </row>
    <row r="86" spans="8:19" x14ac:dyDescent="0.45">
      <c r="H86" s="13">
        <f t="shared" si="5"/>
        <v>82</v>
      </c>
      <c r="I86" s="7"/>
      <c r="J86" s="8"/>
      <c r="K86" s="6" t="str">
        <f t="shared" si="3"/>
        <v/>
      </c>
      <c r="M86" s="27" t="str">
        <f t="shared" si="4"/>
        <v/>
      </c>
      <c r="O86" s="27" t="str">
        <f t="shared" si="4"/>
        <v/>
      </c>
      <c r="R86" s="9"/>
      <c r="S86" s="13"/>
    </row>
    <row r="87" spans="8:19" x14ac:dyDescent="0.45">
      <c r="H87" s="13">
        <f t="shared" si="5"/>
        <v>83</v>
      </c>
      <c r="I87" s="7"/>
      <c r="J87" s="8"/>
      <c r="K87" s="6" t="str">
        <f t="shared" si="3"/>
        <v/>
      </c>
      <c r="M87" s="27" t="str">
        <f t="shared" si="4"/>
        <v/>
      </c>
      <c r="O87" s="27" t="str">
        <f t="shared" si="4"/>
        <v/>
      </c>
      <c r="R87" s="9"/>
      <c r="S87" s="13"/>
    </row>
    <row r="88" spans="8:19" x14ac:dyDescent="0.45">
      <c r="H88" s="13">
        <f t="shared" si="5"/>
        <v>84</v>
      </c>
      <c r="I88" s="7"/>
      <c r="J88" s="8"/>
      <c r="K88" s="6" t="str">
        <f t="shared" si="3"/>
        <v/>
      </c>
      <c r="M88" s="27" t="str">
        <f t="shared" si="4"/>
        <v/>
      </c>
      <c r="O88" s="27" t="str">
        <f t="shared" si="4"/>
        <v/>
      </c>
      <c r="R88" s="9"/>
      <c r="S88" s="13"/>
    </row>
    <row r="89" spans="8:19" x14ac:dyDescent="0.45">
      <c r="H89" s="13">
        <f t="shared" si="5"/>
        <v>85</v>
      </c>
      <c r="I89" s="7"/>
      <c r="J89" s="8"/>
      <c r="K89" s="6" t="str">
        <f t="shared" si="3"/>
        <v/>
      </c>
      <c r="M89" s="27" t="str">
        <f t="shared" si="4"/>
        <v/>
      </c>
      <c r="O89" s="27" t="str">
        <f t="shared" si="4"/>
        <v/>
      </c>
      <c r="R89" s="9"/>
      <c r="S89" s="13"/>
    </row>
    <row r="90" spans="8:19" x14ac:dyDescent="0.45">
      <c r="H90" s="13">
        <f t="shared" si="5"/>
        <v>86</v>
      </c>
      <c r="I90" s="7"/>
      <c r="J90" s="8"/>
      <c r="K90" s="6" t="str">
        <f t="shared" si="3"/>
        <v/>
      </c>
      <c r="M90" s="27" t="str">
        <f t="shared" si="4"/>
        <v/>
      </c>
      <c r="O90" s="27" t="str">
        <f t="shared" si="4"/>
        <v/>
      </c>
      <c r="R90" s="9"/>
      <c r="S90" s="13"/>
    </row>
    <row r="91" spans="8:19" x14ac:dyDescent="0.45">
      <c r="H91" s="13">
        <f t="shared" si="5"/>
        <v>87</v>
      </c>
      <c r="I91" s="7"/>
      <c r="J91" s="8"/>
      <c r="K91" s="6" t="str">
        <f t="shared" si="3"/>
        <v/>
      </c>
      <c r="M91" s="27" t="str">
        <f t="shared" si="4"/>
        <v/>
      </c>
      <c r="O91" s="27" t="str">
        <f t="shared" si="4"/>
        <v/>
      </c>
      <c r="R91" s="9"/>
      <c r="S91" s="13"/>
    </row>
    <row r="92" spans="8:19" x14ac:dyDescent="0.45">
      <c r="H92" s="13">
        <f t="shared" si="5"/>
        <v>88</v>
      </c>
      <c r="I92" s="7"/>
      <c r="J92" s="8"/>
      <c r="K92" s="6" t="str">
        <f t="shared" si="3"/>
        <v/>
      </c>
      <c r="M92" s="27" t="str">
        <f t="shared" si="4"/>
        <v/>
      </c>
      <c r="O92" s="27" t="str">
        <f t="shared" si="4"/>
        <v/>
      </c>
      <c r="R92" s="9"/>
      <c r="S92" s="13"/>
    </row>
    <row r="93" spans="8:19" x14ac:dyDescent="0.45">
      <c r="H93" s="13">
        <f t="shared" si="5"/>
        <v>89</v>
      </c>
      <c r="I93" s="7"/>
      <c r="J93" s="8"/>
      <c r="K93" s="6" t="str">
        <f t="shared" si="3"/>
        <v/>
      </c>
      <c r="M93" s="27" t="str">
        <f t="shared" si="4"/>
        <v/>
      </c>
      <c r="O93" s="27" t="str">
        <f t="shared" si="4"/>
        <v/>
      </c>
      <c r="R93" s="9"/>
      <c r="S93" s="13"/>
    </row>
    <row r="94" spans="8:19" x14ac:dyDescent="0.45">
      <c r="H94" s="13">
        <f t="shared" si="5"/>
        <v>90</v>
      </c>
      <c r="I94" s="7"/>
      <c r="J94" s="8"/>
      <c r="K94" s="6" t="str">
        <f t="shared" si="3"/>
        <v/>
      </c>
      <c r="M94" s="27" t="str">
        <f t="shared" si="4"/>
        <v/>
      </c>
      <c r="O94" s="27" t="str">
        <f t="shared" si="4"/>
        <v/>
      </c>
      <c r="R94" s="9"/>
      <c r="S94" s="13"/>
    </row>
    <row r="95" spans="8:19" x14ac:dyDescent="0.45">
      <c r="H95" s="13">
        <f t="shared" si="5"/>
        <v>91</v>
      </c>
      <c r="I95" s="7"/>
      <c r="J95" s="8"/>
      <c r="K95" s="6" t="str">
        <f t="shared" si="3"/>
        <v/>
      </c>
      <c r="M95" s="27" t="str">
        <f t="shared" si="4"/>
        <v/>
      </c>
      <c r="O95" s="27" t="str">
        <f t="shared" si="4"/>
        <v/>
      </c>
      <c r="R95" s="9"/>
      <c r="S95" s="13"/>
    </row>
    <row r="96" spans="8:19" x14ac:dyDescent="0.45">
      <c r="H96" s="13">
        <f t="shared" si="5"/>
        <v>92</v>
      </c>
      <c r="I96" s="7"/>
      <c r="J96" s="8"/>
      <c r="K96" s="6" t="str">
        <f t="shared" si="3"/>
        <v/>
      </c>
      <c r="M96" s="27" t="str">
        <f t="shared" si="4"/>
        <v/>
      </c>
      <c r="O96" s="27" t="str">
        <f t="shared" si="4"/>
        <v/>
      </c>
      <c r="R96" s="9"/>
      <c r="S96" s="13"/>
    </row>
    <row r="97" spans="8:19" x14ac:dyDescent="0.45">
      <c r="H97" s="13">
        <f t="shared" si="5"/>
        <v>93</v>
      </c>
      <c r="I97" s="7"/>
      <c r="J97" s="8"/>
      <c r="K97" s="6" t="str">
        <f t="shared" si="3"/>
        <v/>
      </c>
      <c r="M97" s="27" t="str">
        <f t="shared" si="4"/>
        <v/>
      </c>
      <c r="O97" s="27" t="str">
        <f t="shared" si="4"/>
        <v/>
      </c>
      <c r="R97" s="9"/>
      <c r="S97" s="13"/>
    </row>
    <row r="98" spans="8:19" x14ac:dyDescent="0.45">
      <c r="H98" s="13">
        <f t="shared" si="5"/>
        <v>94</v>
      </c>
      <c r="I98" s="7"/>
      <c r="J98" s="8"/>
      <c r="K98" s="6" t="str">
        <f t="shared" si="3"/>
        <v/>
      </c>
      <c r="M98" s="27" t="str">
        <f t="shared" si="4"/>
        <v/>
      </c>
      <c r="O98" s="27" t="str">
        <f t="shared" si="4"/>
        <v/>
      </c>
      <c r="R98" s="9"/>
      <c r="S98" s="13"/>
    </row>
    <row r="99" spans="8:19" x14ac:dyDescent="0.45">
      <c r="H99" s="13">
        <f t="shared" si="5"/>
        <v>95</v>
      </c>
      <c r="I99" s="7"/>
      <c r="J99" s="8"/>
      <c r="K99" s="6" t="str">
        <f t="shared" si="3"/>
        <v/>
      </c>
      <c r="M99" s="27" t="str">
        <f t="shared" si="4"/>
        <v/>
      </c>
      <c r="O99" s="27" t="str">
        <f t="shared" si="4"/>
        <v/>
      </c>
      <c r="R99" s="9"/>
      <c r="S99" s="13"/>
    </row>
    <row r="100" spans="8:19" x14ac:dyDescent="0.45">
      <c r="H100" s="13">
        <f t="shared" si="5"/>
        <v>96</v>
      </c>
      <c r="I100" s="7"/>
      <c r="J100" s="8"/>
      <c r="K100" s="6" t="str">
        <f t="shared" si="3"/>
        <v/>
      </c>
      <c r="M100" s="27" t="str">
        <f t="shared" si="4"/>
        <v/>
      </c>
      <c r="O100" s="27" t="str">
        <f t="shared" si="4"/>
        <v/>
      </c>
      <c r="R100" s="9"/>
      <c r="S100" s="13"/>
    </row>
    <row r="101" spans="8:19" x14ac:dyDescent="0.45">
      <c r="H101" s="13">
        <f t="shared" si="5"/>
        <v>97</v>
      </c>
      <c r="I101" s="7"/>
      <c r="J101" s="8"/>
      <c r="K101" s="6" t="str">
        <f t="shared" si="3"/>
        <v/>
      </c>
      <c r="M101" s="27" t="str">
        <f t="shared" si="4"/>
        <v/>
      </c>
      <c r="O101" s="27" t="str">
        <f t="shared" si="4"/>
        <v/>
      </c>
      <c r="R101" s="9"/>
      <c r="S101" s="13"/>
    </row>
    <row r="102" spans="8:19" x14ac:dyDescent="0.45">
      <c r="H102" s="13">
        <f t="shared" si="5"/>
        <v>98</v>
      </c>
      <c r="I102" s="7"/>
      <c r="J102" s="8"/>
      <c r="K102" s="6" t="str">
        <f t="shared" si="3"/>
        <v/>
      </c>
      <c r="M102" s="27" t="str">
        <f t="shared" si="4"/>
        <v/>
      </c>
      <c r="O102" s="27" t="str">
        <f t="shared" si="4"/>
        <v/>
      </c>
      <c r="R102" s="9"/>
      <c r="S102" s="13"/>
    </row>
    <row r="103" spans="8:19" x14ac:dyDescent="0.45">
      <c r="H103" s="13">
        <f t="shared" si="5"/>
        <v>99</v>
      </c>
      <c r="I103" s="7"/>
      <c r="J103" s="8"/>
      <c r="K103" s="6" t="str">
        <f t="shared" si="3"/>
        <v/>
      </c>
      <c r="M103" s="27" t="str">
        <f t="shared" si="4"/>
        <v/>
      </c>
      <c r="O103" s="27" t="str">
        <f t="shared" si="4"/>
        <v/>
      </c>
      <c r="R103" s="9"/>
      <c r="S103" s="13"/>
    </row>
    <row r="104" spans="8:19" x14ac:dyDescent="0.45">
      <c r="H104" s="13">
        <f t="shared" si="5"/>
        <v>100</v>
      </c>
      <c r="I104" s="7"/>
      <c r="J104" s="8"/>
      <c r="K104" s="6" t="str">
        <f t="shared" si="3"/>
        <v/>
      </c>
      <c r="M104" s="27" t="str">
        <f t="shared" si="4"/>
        <v/>
      </c>
      <c r="O104" s="27" t="str">
        <f t="shared" si="4"/>
        <v/>
      </c>
      <c r="R104" s="9"/>
      <c r="S104" s="13"/>
    </row>
    <row r="105" spans="8:19" x14ac:dyDescent="0.45">
      <c r="H105" s="13">
        <f t="shared" si="5"/>
        <v>101</v>
      </c>
      <c r="I105" s="7"/>
      <c r="J105" s="8"/>
      <c r="K105" s="6" t="str">
        <f t="shared" si="3"/>
        <v/>
      </c>
      <c r="M105" s="27" t="str">
        <f t="shared" si="4"/>
        <v/>
      </c>
      <c r="O105" s="27" t="str">
        <f t="shared" si="4"/>
        <v/>
      </c>
      <c r="R105" s="9"/>
      <c r="S105" s="13"/>
    </row>
    <row r="106" spans="8:19" x14ac:dyDescent="0.45">
      <c r="H106" s="13">
        <f t="shared" si="5"/>
        <v>102</v>
      </c>
      <c r="I106" s="7"/>
      <c r="J106" s="8"/>
      <c r="K106" s="6" t="str">
        <f t="shared" si="3"/>
        <v/>
      </c>
      <c r="M106" s="27" t="str">
        <f t="shared" si="4"/>
        <v/>
      </c>
      <c r="O106" s="27" t="str">
        <f t="shared" si="4"/>
        <v/>
      </c>
      <c r="R106" s="9"/>
      <c r="S106" s="13"/>
    </row>
    <row r="107" spans="8:19" x14ac:dyDescent="0.45">
      <c r="H107" s="13">
        <f t="shared" si="5"/>
        <v>103</v>
      </c>
      <c r="I107" s="7"/>
      <c r="J107" s="8"/>
      <c r="K107" s="6" t="str">
        <f t="shared" si="3"/>
        <v/>
      </c>
      <c r="M107" s="27" t="str">
        <f t="shared" si="4"/>
        <v/>
      </c>
      <c r="O107" s="27" t="str">
        <f t="shared" si="4"/>
        <v/>
      </c>
      <c r="R107" s="9"/>
      <c r="S107" s="13"/>
    </row>
    <row r="108" spans="8:19" x14ac:dyDescent="0.45">
      <c r="H108" s="13">
        <f t="shared" si="5"/>
        <v>104</v>
      </c>
      <c r="I108" s="7"/>
      <c r="J108" s="8"/>
      <c r="K108" s="6" t="str">
        <f t="shared" si="3"/>
        <v/>
      </c>
      <c r="M108" s="27" t="str">
        <f t="shared" si="4"/>
        <v/>
      </c>
      <c r="O108" s="27" t="str">
        <f t="shared" si="4"/>
        <v/>
      </c>
      <c r="R108" s="9"/>
      <c r="S108" s="13"/>
    </row>
    <row r="109" spans="8:19" x14ac:dyDescent="0.45">
      <c r="H109" s="13">
        <f t="shared" si="5"/>
        <v>105</v>
      </c>
      <c r="I109" s="7"/>
      <c r="J109" s="8"/>
      <c r="K109" s="6" t="str">
        <f t="shared" si="3"/>
        <v/>
      </c>
      <c r="M109" s="27" t="str">
        <f t="shared" si="4"/>
        <v/>
      </c>
      <c r="O109" s="27" t="str">
        <f t="shared" si="4"/>
        <v/>
      </c>
      <c r="R109" s="9"/>
      <c r="S109" s="13"/>
    </row>
    <row r="110" spans="8:19" x14ac:dyDescent="0.45">
      <c r="H110" s="13">
        <f t="shared" si="5"/>
        <v>106</v>
      </c>
      <c r="I110" s="7"/>
      <c r="J110" s="8"/>
      <c r="K110" s="6" t="str">
        <f t="shared" si="3"/>
        <v/>
      </c>
      <c r="M110" s="27" t="str">
        <f t="shared" si="4"/>
        <v/>
      </c>
      <c r="O110" s="27" t="str">
        <f t="shared" si="4"/>
        <v/>
      </c>
      <c r="R110" s="9"/>
      <c r="S110" s="13"/>
    </row>
    <row r="111" spans="8:19" x14ac:dyDescent="0.45">
      <c r="H111" s="13">
        <f t="shared" si="5"/>
        <v>107</v>
      </c>
      <c r="I111" s="7"/>
      <c r="J111" s="8"/>
      <c r="K111" s="6" t="str">
        <f t="shared" si="3"/>
        <v/>
      </c>
      <c r="M111" s="27" t="str">
        <f t="shared" si="4"/>
        <v/>
      </c>
      <c r="O111" s="27" t="str">
        <f t="shared" si="4"/>
        <v/>
      </c>
      <c r="R111" s="9"/>
      <c r="S111" s="13"/>
    </row>
    <row r="112" spans="8:19" x14ac:dyDescent="0.45">
      <c r="H112" s="13">
        <f t="shared" si="5"/>
        <v>108</v>
      </c>
      <c r="I112" s="7"/>
      <c r="J112" s="8"/>
      <c r="K112" s="6" t="str">
        <f t="shared" si="3"/>
        <v/>
      </c>
      <c r="M112" s="27" t="str">
        <f t="shared" si="4"/>
        <v/>
      </c>
      <c r="O112" s="27" t="str">
        <f t="shared" si="4"/>
        <v/>
      </c>
      <c r="R112" s="9"/>
      <c r="S112" s="13"/>
    </row>
    <row r="113" spans="8:19" x14ac:dyDescent="0.45">
      <c r="H113" s="13">
        <f t="shared" si="5"/>
        <v>109</v>
      </c>
      <c r="I113" s="7"/>
      <c r="J113" s="8"/>
      <c r="K113" s="6" t="str">
        <f t="shared" si="3"/>
        <v/>
      </c>
      <c r="M113" s="27" t="str">
        <f t="shared" si="4"/>
        <v/>
      </c>
      <c r="O113" s="27" t="str">
        <f t="shared" si="4"/>
        <v/>
      </c>
      <c r="R113" s="9"/>
      <c r="S113" s="13"/>
    </row>
    <row r="114" spans="8:19" x14ac:dyDescent="0.45">
      <c r="H114" s="13">
        <f t="shared" si="5"/>
        <v>110</v>
      </c>
      <c r="I114" s="7"/>
      <c r="J114" s="8"/>
      <c r="K114" s="6" t="str">
        <f t="shared" si="3"/>
        <v/>
      </c>
      <c r="M114" s="27" t="str">
        <f t="shared" si="4"/>
        <v/>
      </c>
      <c r="O114" s="27" t="str">
        <f t="shared" si="4"/>
        <v/>
      </c>
      <c r="R114" s="9"/>
      <c r="S114" s="13"/>
    </row>
    <row r="115" spans="8:19" x14ac:dyDescent="0.45">
      <c r="H115" s="13">
        <f t="shared" si="5"/>
        <v>111</v>
      </c>
      <c r="I115" s="7"/>
      <c r="J115" s="8"/>
      <c r="K115" s="6" t="str">
        <f t="shared" si="3"/>
        <v/>
      </c>
      <c r="M115" s="27" t="str">
        <f t="shared" si="4"/>
        <v/>
      </c>
      <c r="O115" s="27" t="str">
        <f t="shared" si="4"/>
        <v/>
      </c>
      <c r="R115" s="9"/>
      <c r="S115" s="13"/>
    </row>
    <row r="116" spans="8:19" x14ac:dyDescent="0.45">
      <c r="H116" s="13">
        <f t="shared" si="5"/>
        <v>112</v>
      </c>
      <c r="I116" s="7"/>
      <c r="J116" s="8"/>
      <c r="K116" s="6" t="str">
        <f t="shared" si="3"/>
        <v/>
      </c>
      <c r="M116" s="27" t="str">
        <f t="shared" si="4"/>
        <v/>
      </c>
      <c r="O116" s="27" t="str">
        <f t="shared" si="4"/>
        <v/>
      </c>
      <c r="R116" s="9"/>
      <c r="S116" s="13"/>
    </row>
    <row r="117" spans="8:19" x14ac:dyDescent="0.45">
      <c r="H117" s="13">
        <f t="shared" si="5"/>
        <v>113</v>
      </c>
      <c r="I117" s="7"/>
      <c r="J117" s="8"/>
      <c r="K117" s="6" t="str">
        <f t="shared" si="3"/>
        <v/>
      </c>
      <c r="M117" s="27" t="str">
        <f t="shared" si="4"/>
        <v/>
      </c>
      <c r="O117" s="27" t="str">
        <f t="shared" si="4"/>
        <v/>
      </c>
      <c r="R117" s="9"/>
      <c r="S117" s="13"/>
    </row>
    <row r="118" spans="8:19" x14ac:dyDescent="0.45">
      <c r="H118" s="13">
        <f t="shared" si="5"/>
        <v>114</v>
      </c>
      <c r="I118" s="7"/>
      <c r="J118" s="8"/>
      <c r="K118" s="6" t="str">
        <f t="shared" si="3"/>
        <v/>
      </c>
      <c r="M118" s="27" t="str">
        <f t="shared" si="4"/>
        <v/>
      </c>
      <c r="O118" s="27" t="str">
        <f t="shared" si="4"/>
        <v/>
      </c>
      <c r="R118" s="9"/>
      <c r="S118" s="13"/>
    </row>
    <row r="119" spans="8:19" x14ac:dyDescent="0.45">
      <c r="H119" s="13">
        <f t="shared" si="5"/>
        <v>115</v>
      </c>
      <c r="I119" s="7"/>
      <c r="J119" s="8"/>
      <c r="K119" s="6" t="str">
        <f t="shared" si="3"/>
        <v/>
      </c>
      <c r="M119" s="27" t="str">
        <f t="shared" si="4"/>
        <v/>
      </c>
      <c r="O119" s="27" t="str">
        <f t="shared" si="4"/>
        <v/>
      </c>
      <c r="R119" s="9"/>
      <c r="S119" s="13"/>
    </row>
    <row r="120" spans="8:19" x14ac:dyDescent="0.45">
      <c r="H120" s="13">
        <f t="shared" si="5"/>
        <v>116</v>
      </c>
      <c r="I120" s="7"/>
      <c r="J120" s="8"/>
      <c r="K120" s="6" t="str">
        <f t="shared" si="3"/>
        <v/>
      </c>
      <c r="M120" s="27" t="str">
        <f t="shared" si="4"/>
        <v/>
      </c>
      <c r="O120" s="27" t="str">
        <f t="shared" si="4"/>
        <v/>
      </c>
      <c r="R120" s="9"/>
      <c r="S120" s="13"/>
    </row>
    <row r="121" spans="8:19" x14ac:dyDescent="0.45">
      <c r="H121" s="13">
        <f t="shared" si="5"/>
        <v>117</v>
      </c>
      <c r="I121" s="7"/>
      <c r="J121" s="8"/>
      <c r="K121" s="6" t="str">
        <f t="shared" si="3"/>
        <v/>
      </c>
      <c r="M121" s="27" t="str">
        <f t="shared" si="4"/>
        <v/>
      </c>
      <c r="O121" s="27" t="str">
        <f t="shared" si="4"/>
        <v/>
      </c>
      <c r="R121" s="9"/>
      <c r="S121" s="13"/>
    </row>
    <row r="122" spans="8:19" x14ac:dyDescent="0.45">
      <c r="H122" s="13">
        <f t="shared" si="5"/>
        <v>118</v>
      </c>
      <c r="I122" s="7"/>
      <c r="J122" s="8"/>
      <c r="K122" s="6" t="str">
        <f t="shared" si="3"/>
        <v/>
      </c>
      <c r="M122" s="27" t="str">
        <f t="shared" si="4"/>
        <v/>
      </c>
      <c r="O122" s="27" t="str">
        <f t="shared" si="4"/>
        <v/>
      </c>
      <c r="R122" s="9"/>
      <c r="S122" s="13"/>
    </row>
    <row r="123" spans="8:19" x14ac:dyDescent="0.45">
      <c r="H123" s="13">
        <f t="shared" si="5"/>
        <v>119</v>
      </c>
      <c r="I123" s="7"/>
      <c r="J123" s="8"/>
      <c r="K123" s="6" t="str">
        <f t="shared" si="3"/>
        <v/>
      </c>
      <c r="M123" s="27" t="str">
        <f t="shared" si="4"/>
        <v/>
      </c>
      <c r="O123" s="27" t="str">
        <f t="shared" si="4"/>
        <v/>
      </c>
      <c r="R123" s="9"/>
      <c r="S123" s="13"/>
    </row>
    <row r="124" spans="8:19" x14ac:dyDescent="0.45">
      <c r="H124" s="13">
        <f t="shared" si="5"/>
        <v>120</v>
      </c>
      <c r="I124" s="7"/>
      <c r="J124" s="8"/>
      <c r="K124" s="6" t="str">
        <f t="shared" si="3"/>
        <v/>
      </c>
      <c r="M124" s="27" t="str">
        <f t="shared" si="4"/>
        <v/>
      </c>
      <c r="O124" s="27" t="str">
        <f t="shared" si="4"/>
        <v/>
      </c>
      <c r="R124" s="9"/>
      <c r="S124" s="13"/>
    </row>
    <row r="125" spans="8:19" x14ac:dyDescent="0.45">
      <c r="H125" s="13">
        <f t="shared" si="5"/>
        <v>121</v>
      </c>
      <c r="I125" s="7"/>
      <c r="J125" s="8"/>
      <c r="K125" s="6" t="str">
        <f t="shared" si="3"/>
        <v/>
      </c>
      <c r="M125" s="27" t="str">
        <f t="shared" si="4"/>
        <v/>
      </c>
      <c r="O125" s="27" t="str">
        <f t="shared" si="4"/>
        <v/>
      </c>
      <c r="R125" s="9"/>
      <c r="S125" s="13"/>
    </row>
    <row r="126" spans="8:19" x14ac:dyDescent="0.45">
      <c r="H126" s="13">
        <f t="shared" si="5"/>
        <v>122</v>
      </c>
      <c r="I126" s="7"/>
      <c r="J126" s="8"/>
      <c r="K126" s="6" t="str">
        <f t="shared" si="3"/>
        <v/>
      </c>
      <c r="M126" s="27" t="str">
        <f t="shared" si="4"/>
        <v/>
      </c>
      <c r="O126" s="27" t="str">
        <f t="shared" si="4"/>
        <v/>
      </c>
      <c r="R126" s="9"/>
      <c r="S126" s="13"/>
    </row>
    <row r="127" spans="8:19" x14ac:dyDescent="0.45">
      <c r="H127" s="13">
        <f t="shared" si="5"/>
        <v>123</v>
      </c>
      <c r="I127" s="7"/>
      <c r="J127" s="8"/>
      <c r="K127" s="6" t="str">
        <f t="shared" si="3"/>
        <v/>
      </c>
      <c r="M127" s="27" t="str">
        <f t="shared" si="4"/>
        <v/>
      </c>
      <c r="O127" s="27" t="str">
        <f t="shared" si="4"/>
        <v/>
      </c>
      <c r="R127" s="9"/>
      <c r="S127" s="13"/>
    </row>
    <row r="128" spans="8:19" x14ac:dyDescent="0.45">
      <c r="H128" s="13">
        <f t="shared" si="5"/>
        <v>124</v>
      </c>
      <c r="I128" s="7"/>
      <c r="J128" s="8"/>
      <c r="K128" s="6" t="str">
        <f t="shared" si="3"/>
        <v/>
      </c>
      <c r="M128" s="27" t="str">
        <f t="shared" si="4"/>
        <v/>
      </c>
      <c r="O128" s="27" t="str">
        <f t="shared" si="4"/>
        <v/>
      </c>
      <c r="R128" s="9"/>
      <c r="S128" s="13"/>
    </row>
    <row r="129" spans="8:19" x14ac:dyDescent="0.45">
      <c r="H129" s="13">
        <f t="shared" si="5"/>
        <v>125</v>
      </c>
      <c r="I129" s="7"/>
      <c r="J129" s="8"/>
      <c r="K129" s="6" t="str">
        <f t="shared" si="3"/>
        <v/>
      </c>
      <c r="M129" s="27" t="str">
        <f t="shared" si="4"/>
        <v/>
      </c>
      <c r="O129" s="27" t="str">
        <f t="shared" si="4"/>
        <v/>
      </c>
      <c r="R129" s="9"/>
      <c r="S129" s="13"/>
    </row>
    <row r="130" spans="8:19" x14ac:dyDescent="0.45">
      <c r="H130" s="13">
        <f t="shared" si="5"/>
        <v>126</v>
      </c>
      <c r="I130" s="7"/>
      <c r="J130" s="8"/>
      <c r="K130" s="6" t="str">
        <f t="shared" si="3"/>
        <v/>
      </c>
      <c r="M130" s="27" t="str">
        <f t="shared" si="4"/>
        <v/>
      </c>
      <c r="O130" s="27" t="str">
        <f t="shared" si="4"/>
        <v/>
      </c>
      <c r="R130" s="9"/>
      <c r="S130" s="13"/>
    </row>
    <row r="131" spans="8:19" x14ac:dyDescent="0.45">
      <c r="H131" s="13">
        <f t="shared" si="5"/>
        <v>127</v>
      </c>
      <c r="I131" s="7"/>
      <c r="J131" s="8"/>
      <c r="K131" s="6" t="str">
        <f t="shared" si="3"/>
        <v/>
      </c>
      <c r="M131" s="27" t="str">
        <f t="shared" si="4"/>
        <v/>
      </c>
      <c r="O131" s="27" t="str">
        <f t="shared" si="4"/>
        <v/>
      </c>
      <c r="R131" s="9"/>
      <c r="S131" s="13"/>
    </row>
    <row r="132" spans="8:19" x14ac:dyDescent="0.45">
      <c r="H132" s="13">
        <f t="shared" si="5"/>
        <v>128</v>
      </c>
      <c r="I132" s="7"/>
      <c r="J132" s="8"/>
      <c r="K132" s="6" t="str">
        <f t="shared" si="3"/>
        <v/>
      </c>
      <c r="M132" s="27" t="str">
        <f t="shared" si="4"/>
        <v/>
      </c>
      <c r="O132" s="27" t="str">
        <f t="shared" si="4"/>
        <v/>
      </c>
      <c r="R132" s="9"/>
      <c r="S132" s="13"/>
    </row>
    <row r="133" spans="8:19" x14ac:dyDescent="0.45">
      <c r="H133" s="13">
        <f t="shared" si="5"/>
        <v>129</v>
      </c>
      <c r="I133" s="7"/>
      <c r="J133" s="8"/>
      <c r="K133" s="6" t="str">
        <f t="shared" si="3"/>
        <v/>
      </c>
      <c r="M133" s="27" t="str">
        <f t="shared" si="4"/>
        <v/>
      </c>
      <c r="O133" s="27" t="str">
        <f t="shared" si="4"/>
        <v/>
      </c>
      <c r="R133" s="9"/>
      <c r="S133" s="13"/>
    </row>
    <row r="134" spans="8:19" x14ac:dyDescent="0.45">
      <c r="H134" s="13">
        <f t="shared" si="5"/>
        <v>130</v>
      </c>
      <c r="I134" s="7"/>
      <c r="J134" s="8"/>
      <c r="K134" s="6" t="str">
        <f t="shared" ref="K134:K197" si="6">IF(OR(I134="",J134=""),"",HOUR(J134-I134))</f>
        <v/>
      </c>
      <c r="M134" s="27" t="str">
        <f t="shared" ref="M134:O197" si="7">IF(AND(OR(L134=0,L134=""),ISNUMBER($K134),$K134&gt;0),"ERROR: Time Operating Without Throughput",IF(AND(OR($K134=0,$K134=""),L134&gt;0),"ERROR: Throughput Without Operating Duration",IF(OR(L134="",$K134="",$K134=0),"",L134/$K134)))</f>
        <v/>
      </c>
      <c r="O134" s="27" t="str">
        <f t="shared" si="7"/>
        <v/>
      </c>
      <c r="R134" s="9"/>
      <c r="S134" s="13"/>
    </row>
    <row r="135" spans="8:19" x14ac:dyDescent="0.45">
      <c r="H135" s="13">
        <f t="shared" ref="H135:H198" si="8">H134+DAY(1)</f>
        <v>131</v>
      </c>
      <c r="I135" s="7"/>
      <c r="J135" s="8"/>
      <c r="K135" s="6" t="str">
        <f t="shared" si="6"/>
        <v/>
      </c>
      <c r="M135" s="27" t="str">
        <f t="shared" si="7"/>
        <v/>
      </c>
      <c r="O135" s="27" t="str">
        <f t="shared" si="7"/>
        <v/>
      </c>
      <c r="R135" s="9"/>
      <c r="S135" s="13"/>
    </row>
    <row r="136" spans="8:19" x14ac:dyDescent="0.45">
      <c r="H136" s="13">
        <f t="shared" si="8"/>
        <v>132</v>
      </c>
      <c r="I136" s="7"/>
      <c r="J136" s="8"/>
      <c r="K136" s="6" t="str">
        <f t="shared" si="6"/>
        <v/>
      </c>
      <c r="M136" s="27" t="str">
        <f t="shared" si="7"/>
        <v/>
      </c>
      <c r="O136" s="27" t="str">
        <f t="shared" si="7"/>
        <v/>
      </c>
      <c r="R136" s="9"/>
      <c r="S136" s="13"/>
    </row>
    <row r="137" spans="8:19" x14ac:dyDescent="0.45">
      <c r="H137" s="13">
        <f t="shared" si="8"/>
        <v>133</v>
      </c>
      <c r="I137" s="7"/>
      <c r="J137" s="8"/>
      <c r="K137" s="6" t="str">
        <f t="shared" si="6"/>
        <v/>
      </c>
      <c r="M137" s="27" t="str">
        <f t="shared" si="7"/>
        <v/>
      </c>
      <c r="O137" s="27" t="str">
        <f t="shared" si="7"/>
        <v/>
      </c>
      <c r="R137" s="9"/>
      <c r="S137" s="13"/>
    </row>
    <row r="138" spans="8:19" x14ac:dyDescent="0.45">
      <c r="H138" s="13">
        <f t="shared" si="8"/>
        <v>134</v>
      </c>
      <c r="I138" s="7"/>
      <c r="J138" s="8"/>
      <c r="K138" s="6" t="str">
        <f t="shared" si="6"/>
        <v/>
      </c>
      <c r="M138" s="27" t="str">
        <f t="shared" si="7"/>
        <v/>
      </c>
      <c r="O138" s="27" t="str">
        <f t="shared" si="7"/>
        <v/>
      </c>
      <c r="R138" s="9"/>
      <c r="S138" s="13"/>
    </row>
    <row r="139" spans="8:19" x14ac:dyDescent="0.45">
      <c r="H139" s="13">
        <f t="shared" si="8"/>
        <v>135</v>
      </c>
      <c r="I139" s="7"/>
      <c r="J139" s="8"/>
      <c r="K139" s="6" t="str">
        <f t="shared" si="6"/>
        <v/>
      </c>
      <c r="M139" s="27" t="str">
        <f t="shared" si="7"/>
        <v/>
      </c>
      <c r="O139" s="27" t="str">
        <f t="shared" si="7"/>
        <v/>
      </c>
      <c r="R139" s="9"/>
      <c r="S139" s="13"/>
    </row>
    <row r="140" spans="8:19" x14ac:dyDescent="0.45">
      <c r="H140" s="13">
        <f t="shared" si="8"/>
        <v>136</v>
      </c>
      <c r="I140" s="7"/>
      <c r="J140" s="8"/>
      <c r="K140" s="6" t="str">
        <f t="shared" si="6"/>
        <v/>
      </c>
      <c r="M140" s="27" t="str">
        <f t="shared" si="7"/>
        <v/>
      </c>
      <c r="O140" s="27" t="str">
        <f t="shared" si="7"/>
        <v/>
      </c>
      <c r="R140" s="9"/>
      <c r="S140" s="13"/>
    </row>
    <row r="141" spans="8:19" x14ac:dyDescent="0.45">
      <c r="H141" s="13">
        <f t="shared" si="8"/>
        <v>137</v>
      </c>
      <c r="I141" s="7"/>
      <c r="J141" s="8"/>
      <c r="K141" s="6" t="str">
        <f t="shared" si="6"/>
        <v/>
      </c>
      <c r="M141" s="27" t="str">
        <f t="shared" si="7"/>
        <v/>
      </c>
      <c r="O141" s="27" t="str">
        <f t="shared" si="7"/>
        <v/>
      </c>
      <c r="R141" s="9"/>
      <c r="S141" s="13"/>
    </row>
    <row r="142" spans="8:19" x14ac:dyDescent="0.45">
      <c r="H142" s="13">
        <f t="shared" si="8"/>
        <v>138</v>
      </c>
      <c r="I142" s="7"/>
      <c r="J142" s="8"/>
      <c r="K142" s="6" t="str">
        <f t="shared" si="6"/>
        <v/>
      </c>
      <c r="M142" s="27" t="str">
        <f t="shared" si="7"/>
        <v/>
      </c>
      <c r="O142" s="27" t="str">
        <f t="shared" si="7"/>
        <v/>
      </c>
      <c r="R142" s="9"/>
      <c r="S142" s="13"/>
    </row>
    <row r="143" spans="8:19" x14ac:dyDescent="0.45">
      <c r="H143" s="13">
        <f t="shared" si="8"/>
        <v>139</v>
      </c>
      <c r="I143" s="7"/>
      <c r="J143" s="8"/>
      <c r="K143" s="6" t="str">
        <f t="shared" si="6"/>
        <v/>
      </c>
      <c r="M143" s="27" t="str">
        <f t="shared" si="7"/>
        <v/>
      </c>
      <c r="O143" s="27" t="str">
        <f t="shared" si="7"/>
        <v/>
      </c>
      <c r="R143" s="9"/>
      <c r="S143" s="13"/>
    </row>
    <row r="144" spans="8:19" x14ac:dyDescent="0.45">
      <c r="H144" s="13">
        <f t="shared" si="8"/>
        <v>140</v>
      </c>
      <c r="I144" s="7"/>
      <c r="J144" s="8"/>
      <c r="K144" s="6" t="str">
        <f t="shared" si="6"/>
        <v/>
      </c>
      <c r="M144" s="27" t="str">
        <f t="shared" si="7"/>
        <v/>
      </c>
      <c r="O144" s="27" t="str">
        <f t="shared" si="7"/>
        <v/>
      </c>
      <c r="R144" s="9"/>
      <c r="S144" s="13"/>
    </row>
    <row r="145" spans="8:19" x14ac:dyDescent="0.45">
      <c r="H145" s="13">
        <f t="shared" si="8"/>
        <v>141</v>
      </c>
      <c r="I145" s="7"/>
      <c r="J145" s="8"/>
      <c r="K145" s="6" t="str">
        <f t="shared" si="6"/>
        <v/>
      </c>
      <c r="M145" s="27" t="str">
        <f t="shared" si="7"/>
        <v/>
      </c>
      <c r="O145" s="27" t="str">
        <f t="shared" si="7"/>
        <v/>
      </c>
      <c r="R145" s="9"/>
      <c r="S145" s="13"/>
    </row>
    <row r="146" spans="8:19" x14ac:dyDescent="0.45">
      <c r="H146" s="13">
        <f t="shared" si="8"/>
        <v>142</v>
      </c>
      <c r="I146" s="7"/>
      <c r="J146" s="8"/>
      <c r="K146" s="6" t="str">
        <f t="shared" si="6"/>
        <v/>
      </c>
      <c r="M146" s="27" t="str">
        <f t="shared" si="7"/>
        <v/>
      </c>
      <c r="O146" s="27" t="str">
        <f t="shared" si="7"/>
        <v/>
      </c>
      <c r="R146" s="9"/>
      <c r="S146" s="13"/>
    </row>
    <row r="147" spans="8:19" x14ac:dyDescent="0.45">
      <c r="H147" s="13">
        <f t="shared" si="8"/>
        <v>143</v>
      </c>
      <c r="I147" s="7"/>
      <c r="J147" s="8"/>
      <c r="K147" s="6" t="str">
        <f t="shared" si="6"/>
        <v/>
      </c>
      <c r="M147" s="27" t="str">
        <f t="shared" si="7"/>
        <v/>
      </c>
      <c r="O147" s="27" t="str">
        <f t="shared" si="7"/>
        <v/>
      </c>
      <c r="R147" s="9"/>
      <c r="S147" s="13"/>
    </row>
    <row r="148" spans="8:19" x14ac:dyDescent="0.45">
      <c r="H148" s="13">
        <f t="shared" si="8"/>
        <v>144</v>
      </c>
      <c r="I148" s="7"/>
      <c r="J148" s="8"/>
      <c r="K148" s="6" t="str">
        <f t="shared" si="6"/>
        <v/>
      </c>
      <c r="M148" s="27" t="str">
        <f t="shared" si="7"/>
        <v/>
      </c>
      <c r="O148" s="27" t="str">
        <f t="shared" si="7"/>
        <v/>
      </c>
      <c r="R148" s="9"/>
      <c r="S148" s="13"/>
    </row>
    <row r="149" spans="8:19" x14ac:dyDescent="0.45">
      <c r="H149" s="13">
        <f t="shared" si="8"/>
        <v>145</v>
      </c>
      <c r="I149" s="7"/>
      <c r="J149" s="8"/>
      <c r="K149" s="6" t="str">
        <f t="shared" si="6"/>
        <v/>
      </c>
      <c r="M149" s="27" t="str">
        <f t="shared" si="7"/>
        <v/>
      </c>
      <c r="O149" s="27" t="str">
        <f t="shared" si="7"/>
        <v/>
      </c>
      <c r="R149" s="9"/>
      <c r="S149" s="13"/>
    </row>
    <row r="150" spans="8:19" x14ac:dyDescent="0.45">
      <c r="H150" s="13">
        <f t="shared" si="8"/>
        <v>146</v>
      </c>
      <c r="I150" s="7"/>
      <c r="J150" s="8"/>
      <c r="K150" s="6" t="str">
        <f t="shared" si="6"/>
        <v/>
      </c>
      <c r="M150" s="27" t="str">
        <f t="shared" si="7"/>
        <v/>
      </c>
      <c r="O150" s="27" t="str">
        <f t="shared" si="7"/>
        <v/>
      </c>
      <c r="R150" s="9"/>
      <c r="S150" s="13"/>
    </row>
    <row r="151" spans="8:19" x14ac:dyDescent="0.45">
      <c r="H151" s="13">
        <f t="shared" si="8"/>
        <v>147</v>
      </c>
      <c r="I151" s="7"/>
      <c r="J151" s="8"/>
      <c r="K151" s="6" t="str">
        <f t="shared" si="6"/>
        <v/>
      </c>
      <c r="M151" s="27" t="str">
        <f t="shared" si="7"/>
        <v/>
      </c>
      <c r="O151" s="27" t="str">
        <f t="shared" si="7"/>
        <v/>
      </c>
      <c r="R151" s="9"/>
      <c r="S151" s="13"/>
    </row>
    <row r="152" spans="8:19" x14ac:dyDescent="0.45">
      <c r="H152" s="13">
        <f t="shared" si="8"/>
        <v>148</v>
      </c>
      <c r="I152" s="7"/>
      <c r="J152" s="8"/>
      <c r="K152" s="6" t="str">
        <f t="shared" si="6"/>
        <v/>
      </c>
      <c r="M152" s="27" t="str">
        <f t="shared" si="7"/>
        <v/>
      </c>
      <c r="O152" s="27" t="str">
        <f t="shared" si="7"/>
        <v/>
      </c>
      <c r="R152" s="9"/>
      <c r="S152" s="13"/>
    </row>
    <row r="153" spans="8:19" x14ac:dyDescent="0.45">
      <c r="H153" s="13">
        <f t="shared" si="8"/>
        <v>149</v>
      </c>
      <c r="I153" s="7"/>
      <c r="J153" s="8"/>
      <c r="K153" s="6" t="str">
        <f t="shared" si="6"/>
        <v/>
      </c>
      <c r="M153" s="27" t="str">
        <f t="shared" si="7"/>
        <v/>
      </c>
      <c r="O153" s="27" t="str">
        <f t="shared" si="7"/>
        <v/>
      </c>
      <c r="R153" s="9"/>
      <c r="S153" s="13"/>
    </row>
    <row r="154" spans="8:19" x14ac:dyDescent="0.45">
      <c r="H154" s="13">
        <f t="shared" si="8"/>
        <v>150</v>
      </c>
      <c r="I154" s="7"/>
      <c r="J154" s="8"/>
      <c r="K154" s="6" t="str">
        <f t="shared" si="6"/>
        <v/>
      </c>
      <c r="M154" s="27" t="str">
        <f t="shared" si="7"/>
        <v/>
      </c>
      <c r="O154" s="27" t="str">
        <f t="shared" si="7"/>
        <v/>
      </c>
      <c r="R154" s="9"/>
      <c r="S154" s="13"/>
    </row>
    <row r="155" spans="8:19" x14ac:dyDescent="0.45">
      <c r="H155" s="13">
        <f t="shared" si="8"/>
        <v>151</v>
      </c>
      <c r="I155" s="7"/>
      <c r="J155" s="8"/>
      <c r="K155" s="6" t="str">
        <f t="shared" si="6"/>
        <v/>
      </c>
      <c r="M155" s="27" t="str">
        <f t="shared" si="7"/>
        <v/>
      </c>
      <c r="O155" s="27" t="str">
        <f t="shared" si="7"/>
        <v/>
      </c>
      <c r="R155" s="9"/>
      <c r="S155" s="13"/>
    </row>
    <row r="156" spans="8:19" x14ac:dyDescent="0.45">
      <c r="H156" s="13">
        <f t="shared" si="8"/>
        <v>152</v>
      </c>
      <c r="I156" s="7"/>
      <c r="J156" s="8"/>
      <c r="K156" s="6" t="str">
        <f t="shared" si="6"/>
        <v/>
      </c>
      <c r="M156" s="27" t="str">
        <f t="shared" si="7"/>
        <v/>
      </c>
      <c r="O156" s="27" t="str">
        <f t="shared" si="7"/>
        <v/>
      </c>
      <c r="R156" s="9"/>
      <c r="S156" s="13"/>
    </row>
    <row r="157" spans="8:19" x14ac:dyDescent="0.45">
      <c r="H157" s="13">
        <f t="shared" si="8"/>
        <v>153</v>
      </c>
      <c r="I157" s="7"/>
      <c r="J157" s="8"/>
      <c r="K157" s="6" t="str">
        <f t="shared" si="6"/>
        <v/>
      </c>
      <c r="M157" s="27" t="str">
        <f t="shared" si="7"/>
        <v/>
      </c>
      <c r="O157" s="27" t="str">
        <f t="shared" si="7"/>
        <v/>
      </c>
      <c r="R157" s="9"/>
      <c r="S157" s="13"/>
    </row>
    <row r="158" spans="8:19" x14ac:dyDescent="0.45">
      <c r="H158" s="13">
        <f t="shared" si="8"/>
        <v>154</v>
      </c>
      <c r="I158" s="7"/>
      <c r="J158" s="8"/>
      <c r="K158" s="6" t="str">
        <f t="shared" si="6"/>
        <v/>
      </c>
      <c r="M158" s="27" t="str">
        <f t="shared" si="7"/>
        <v/>
      </c>
      <c r="O158" s="27" t="str">
        <f t="shared" si="7"/>
        <v/>
      </c>
      <c r="R158" s="9"/>
      <c r="S158" s="13"/>
    </row>
    <row r="159" spans="8:19" x14ac:dyDescent="0.45">
      <c r="H159" s="13">
        <f t="shared" si="8"/>
        <v>155</v>
      </c>
      <c r="I159" s="7"/>
      <c r="J159" s="8"/>
      <c r="K159" s="6" t="str">
        <f t="shared" si="6"/>
        <v/>
      </c>
      <c r="M159" s="27" t="str">
        <f t="shared" si="7"/>
        <v/>
      </c>
      <c r="O159" s="27" t="str">
        <f t="shared" si="7"/>
        <v/>
      </c>
      <c r="R159" s="9"/>
      <c r="S159" s="13"/>
    </row>
    <row r="160" spans="8:19" x14ac:dyDescent="0.45">
      <c r="H160" s="13">
        <f t="shared" si="8"/>
        <v>156</v>
      </c>
      <c r="I160" s="7"/>
      <c r="J160" s="8"/>
      <c r="K160" s="6" t="str">
        <f t="shared" si="6"/>
        <v/>
      </c>
      <c r="M160" s="27" t="str">
        <f t="shared" si="7"/>
        <v/>
      </c>
      <c r="O160" s="27" t="str">
        <f t="shared" si="7"/>
        <v/>
      </c>
      <c r="R160" s="9"/>
      <c r="S160" s="13"/>
    </row>
    <row r="161" spans="8:19" x14ac:dyDescent="0.45">
      <c r="H161" s="13">
        <f t="shared" si="8"/>
        <v>157</v>
      </c>
      <c r="I161" s="7"/>
      <c r="J161" s="8"/>
      <c r="K161" s="6" t="str">
        <f t="shared" si="6"/>
        <v/>
      </c>
      <c r="M161" s="27" t="str">
        <f t="shared" si="7"/>
        <v/>
      </c>
      <c r="O161" s="27" t="str">
        <f t="shared" si="7"/>
        <v/>
      </c>
      <c r="R161" s="9"/>
      <c r="S161" s="13"/>
    </row>
    <row r="162" spans="8:19" x14ac:dyDescent="0.45">
      <c r="H162" s="13">
        <f t="shared" si="8"/>
        <v>158</v>
      </c>
      <c r="I162" s="7"/>
      <c r="J162" s="8"/>
      <c r="K162" s="6" t="str">
        <f t="shared" si="6"/>
        <v/>
      </c>
      <c r="M162" s="27" t="str">
        <f t="shared" si="7"/>
        <v/>
      </c>
      <c r="O162" s="27" t="str">
        <f t="shared" si="7"/>
        <v/>
      </c>
      <c r="R162" s="9"/>
      <c r="S162" s="13"/>
    </row>
    <row r="163" spans="8:19" x14ac:dyDescent="0.45">
      <c r="H163" s="13">
        <f t="shared" si="8"/>
        <v>159</v>
      </c>
      <c r="I163" s="7"/>
      <c r="J163" s="8"/>
      <c r="K163" s="6" t="str">
        <f t="shared" si="6"/>
        <v/>
      </c>
      <c r="M163" s="27" t="str">
        <f t="shared" si="7"/>
        <v/>
      </c>
      <c r="O163" s="27" t="str">
        <f t="shared" si="7"/>
        <v/>
      </c>
      <c r="R163" s="9"/>
      <c r="S163" s="13"/>
    </row>
    <row r="164" spans="8:19" x14ac:dyDescent="0.45">
      <c r="H164" s="13">
        <f t="shared" si="8"/>
        <v>160</v>
      </c>
      <c r="I164" s="7"/>
      <c r="J164" s="8"/>
      <c r="K164" s="6" t="str">
        <f t="shared" si="6"/>
        <v/>
      </c>
      <c r="M164" s="27" t="str">
        <f t="shared" si="7"/>
        <v/>
      </c>
      <c r="O164" s="27" t="str">
        <f t="shared" si="7"/>
        <v/>
      </c>
      <c r="R164" s="9"/>
      <c r="S164" s="13"/>
    </row>
    <row r="165" spans="8:19" x14ac:dyDescent="0.45">
      <c r="H165" s="13">
        <f t="shared" si="8"/>
        <v>161</v>
      </c>
      <c r="I165" s="7"/>
      <c r="J165" s="8"/>
      <c r="K165" s="6" t="str">
        <f t="shared" si="6"/>
        <v/>
      </c>
      <c r="M165" s="27" t="str">
        <f t="shared" si="7"/>
        <v/>
      </c>
      <c r="O165" s="27" t="str">
        <f t="shared" si="7"/>
        <v/>
      </c>
      <c r="R165" s="9"/>
      <c r="S165" s="13"/>
    </row>
    <row r="166" spans="8:19" x14ac:dyDescent="0.45">
      <c r="H166" s="13">
        <f t="shared" si="8"/>
        <v>162</v>
      </c>
      <c r="I166" s="7"/>
      <c r="J166" s="8"/>
      <c r="K166" s="6" t="str">
        <f t="shared" si="6"/>
        <v/>
      </c>
      <c r="M166" s="27" t="str">
        <f t="shared" si="7"/>
        <v/>
      </c>
      <c r="O166" s="27" t="str">
        <f t="shared" si="7"/>
        <v/>
      </c>
      <c r="R166" s="9"/>
      <c r="S166" s="13"/>
    </row>
    <row r="167" spans="8:19" x14ac:dyDescent="0.45">
      <c r="H167" s="13">
        <f t="shared" si="8"/>
        <v>163</v>
      </c>
      <c r="I167" s="7"/>
      <c r="J167" s="8"/>
      <c r="K167" s="6" t="str">
        <f t="shared" si="6"/>
        <v/>
      </c>
      <c r="M167" s="27" t="str">
        <f t="shared" si="7"/>
        <v/>
      </c>
      <c r="O167" s="27" t="str">
        <f t="shared" si="7"/>
        <v/>
      </c>
      <c r="R167" s="9"/>
      <c r="S167" s="13"/>
    </row>
    <row r="168" spans="8:19" x14ac:dyDescent="0.45">
      <c r="H168" s="13">
        <f t="shared" si="8"/>
        <v>164</v>
      </c>
      <c r="I168" s="7"/>
      <c r="J168" s="8"/>
      <c r="K168" s="6" t="str">
        <f t="shared" si="6"/>
        <v/>
      </c>
      <c r="M168" s="27" t="str">
        <f t="shared" si="7"/>
        <v/>
      </c>
      <c r="O168" s="27" t="str">
        <f t="shared" si="7"/>
        <v/>
      </c>
      <c r="R168" s="9"/>
      <c r="S168" s="13"/>
    </row>
    <row r="169" spans="8:19" x14ac:dyDescent="0.45">
      <c r="H169" s="13">
        <f t="shared" si="8"/>
        <v>165</v>
      </c>
      <c r="I169" s="7"/>
      <c r="J169" s="8"/>
      <c r="K169" s="6" t="str">
        <f t="shared" si="6"/>
        <v/>
      </c>
      <c r="M169" s="27" t="str">
        <f t="shared" si="7"/>
        <v/>
      </c>
      <c r="O169" s="27" t="str">
        <f t="shared" si="7"/>
        <v/>
      </c>
      <c r="R169" s="9"/>
      <c r="S169" s="13"/>
    </row>
    <row r="170" spans="8:19" x14ac:dyDescent="0.45">
      <c r="H170" s="13">
        <f t="shared" si="8"/>
        <v>166</v>
      </c>
      <c r="I170" s="7"/>
      <c r="J170" s="8"/>
      <c r="K170" s="6" t="str">
        <f t="shared" si="6"/>
        <v/>
      </c>
      <c r="M170" s="27" t="str">
        <f t="shared" si="7"/>
        <v/>
      </c>
      <c r="O170" s="27" t="str">
        <f t="shared" si="7"/>
        <v/>
      </c>
      <c r="R170" s="9"/>
      <c r="S170" s="13"/>
    </row>
    <row r="171" spans="8:19" x14ac:dyDescent="0.45">
      <c r="H171" s="13">
        <f t="shared" si="8"/>
        <v>167</v>
      </c>
      <c r="I171" s="7"/>
      <c r="J171" s="8"/>
      <c r="K171" s="6" t="str">
        <f t="shared" si="6"/>
        <v/>
      </c>
      <c r="M171" s="27" t="str">
        <f t="shared" si="7"/>
        <v/>
      </c>
      <c r="O171" s="27" t="str">
        <f t="shared" si="7"/>
        <v/>
      </c>
      <c r="R171" s="9"/>
      <c r="S171" s="13"/>
    </row>
    <row r="172" spans="8:19" x14ac:dyDescent="0.45">
      <c r="H172" s="13">
        <f t="shared" si="8"/>
        <v>168</v>
      </c>
      <c r="I172" s="7"/>
      <c r="J172" s="8"/>
      <c r="K172" s="6" t="str">
        <f t="shared" si="6"/>
        <v/>
      </c>
      <c r="M172" s="27" t="str">
        <f t="shared" si="7"/>
        <v/>
      </c>
      <c r="O172" s="27" t="str">
        <f t="shared" si="7"/>
        <v/>
      </c>
      <c r="R172" s="9"/>
      <c r="S172" s="13"/>
    </row>
    <row r="173" spans="8:19" x14ac:dyDescent="0.45">
      <c r="H173" s="13">
        <f t="shared" si="8"/>
        <v>169</v>
      </c>
      <c r="I173" s="7"/>
      <c r="J173" s="8"/>
      <c r="K173" s="6" t="str">
        <f t="shared" si="6"/>
        <v/>
      </c>
      <c r="M173" s="27" t="str">
        <f t="shared" si="7"/>
        <v/>
      </c>
      <c r="O173" s="27" t="str">
        <f t="shared" si="7"/>
        <v/>
      </c>
      <c r="R173" s="9"/>
      <c r="S173" s="13"/>
    </row>
    <row r="174" spans="8:19" x14ac:dyDescent="0.45">
      <c r="H174" s="13">
        <f t="shared" si="8"/>
        <v>170</v>
      </c>
      <c r="I174" s="7"/>
      <c r="J174" s="8"/>
      <c r="K174" s="6" t="str">
        <f t="shared" si="6"/>
        <v/>
      </c>
      <c r="M174" s="27" t="str">
        <f t="shared" si="7"/>
        <v/>
      </c>
      <c r="O174" s="27" t="str">
        <f t="shared" si="7"/>
        <v/>
      </c>
      <c r="R174" s="9"/>
      <c r="S174" s="13"/>
    </row>
    <row r="175" spans="8:19" x14ac:dyDescent="0.45">
      <c r="H175" s="13">
        <f t="shared" si="8"/>
        <v>171</v>
      </c>
      <c r="I175" s="7"/>
      <c r="J175" s="8"/>
      <c r="K175" s="6" t="str">
        <f t="shared" si="6"/>
        <v/>
      </c>
      <c r="M175" s="27" t="str">
        <f t="shared" si="7"/>
        <v/>
      </c>
      <c r="O175" s="27" t="str">
        <f t="shared" si="7"/>
        <v/>
      </c>
      <c r="R175" s="9"/>
      <c r="S175" s="13"/>
    </row>
    <row r="176" spans="8:19" x14ac:dyDescent="0.45">
      <c r="H176" s="13">
        <f t="shared" si="8"/>
        <v>172</v>
      </c>
      <c r="I176" s="7"/>
      <c r="J176" s="8"/>
      <c r="K176" s="6" t="str">
        <f t="shared" si="6"/>
        <v/>
      </c>
      <c r="M176" s="27" t="str">
        <f t="shared" si="7"/>
        <v/>
      </c>
      <c r="O176" s="27" t="str">
        <f t="shared" si="7"/>
        <v/>
      </c>
      <c r="R176" s="9"/>
      <c r="S176" s="13"/>
    </row>
    <row r="177" spans="8:19" x14ac:dyDescent="0.45">
      <c r="H177" s="13">
        <f t="shared" si="8"/>
        <v>173</v>
      </c>
      <c r="I177" s="7"/>
      <c r="J177" s="8"/>
      <c r="K177" s="6" t="str">
        <f t="shared" si="6"/>
        <v/>
      </c>
      <c r="M177" s="27" t="str">
        <f t="shared" si="7"/>
        <v/>
      </c>
      <c r="O177" s="27" t="str">
        <f t="shared" si="7"/>
        <v/>
      </c>
      <c r="R177" s="9"/>
      <c r="S177" s="13"/>
    </row>
    <row r="178" spans="8:19" x14ac:dyDescent="0.45">
      <c r="H178" s="13">
        <f t="shared" si="8"/>
        <v>174</v>
      </c>
      <c r="I178" s="7"/>
      <c r="J178" s="8"/>
      <c r="K178" s="6" t="str">
        <f t="shared" si="6"/>
        <v/>
      </c>
      <c r="M178" s="27" t="str">
        <f t="shared" si="7"/>
        <v/>
      </c>
      <c r="O178" s="27" t="str">
        <f t="shared" si="7"/>
        <v/>
      </c>
      <c r="R178" s="9"/>
      <c r="S178" s="13"/>
    </row>
    <row r="179" spans="8:19" x14ac:dyDescent="0.45">
      <c r="H179" s="13">
        <f t="shared" si="8"/>
        <v>175</v>
      </c>
      <c r="I179" s="7"/>
      <c r="J179" s="8"/>
      <c r="K179" s="6" t="str">
        <f t="shared" si="6"/>
        <v/>
      </c>
      <c r="M179" s="27" t="str">
        <f t="shared" si="7"/>
        <v/>
      </c>
      <c r="O179" s="27" t="str">
        <f t="shared" si="7"/>
        <v/>
      </c>
      <c r="R179" s="9"/>
      <c r="S179" s="13"/>
    </row>
    <row r="180" spans="8:19" x14ac:dyDescent="0.45">
      <c r="H180" s="13">
        <f t="shared" si="8"/>
        <v>176</v>
      </c>
      <c r="I180" s="7"/>
      <c r="J180" s="8"/>
      <c r="K180" s="6" t="str">
        <f t="shared" si="6"/>
        <v/>
      </c>
      <c r="M180" s="27" t="str">
        <f t="shared" si="7"/>
        <v/>
      </c>
      <c r="O180" s="27" t="str">
        <f t="shared" si="7"/>
        <v/>
      </c>
      <c r="R180" s="9"/>
      <c r="S180" s="13"/>
    </row>
    <row r="181" spans="8:19" x14ac:dyDescent="0.45">
      <c r="H181" s="13">
        <f t="shared" si="8"/>
        <v>177</v>
      </c>
      <c r="I181" s="7"/>
      <c r="J181" s="8"/>
      <c r="K181" s="6" t="str">
        <f t="shared" si="6"/>
        <v/>
      </c>
      <c r="M181" s="27" t="str">
        <f t="shared" si="7"/>
        <v/>
      </c>
      <c r="O181" s="27" t="str">
        <f t="shared" si="7"/>
        <v/>
      </c>
      <c r="R181" s="9"/>
      <c r="S181" s="13"/>
    </row>
    <row r="182" spans="8:19" x14ac:dyDescent="0.45">
      <c r="H182" s="13">
        <f t="shared" si="8"/>
        <v>178</v>
      </c>
      <c r="I182" s="7"/>
      <c r="J182" s="8"/>
      <c r="K182" s="6" t="str">
        <f t="shared" si="6"/>
        <v/>
      </c>
      <c r="M182" s="27" t="str">
        <f t="shared" si="7"/>
        <v/>
      </c>
      <c r="O182" s="27" t="str">
        <f t="shared" si="7"/>
        <v/>
      </c>
      <c r="R182" s="9"/>
      <c r="S182" s="13"/>
    </row>
    <row r="183" spans="8:19" x14ac:dyDescent="0.45">
      <c r="H183" s="13">
        <f t="shared" si="8"/>
        <v>179</v>
      </c>
      <c r="I183" s="7"/>
      <c r="J183" s="8"/>
      <c r="K183" s="6" t="str">
        <f t="shared" si="6"/>
        <v/>
      </c>
      <c r="M183" s="27" t="str">
        <f t="shared" si="7"/>
        <v/>
      </c>
      <c r="O183" s="27" t="str">
        <f t="shared" si="7"/>
        <v/>
      </c>
      <c r="R183" s="9"/>
      <c r="S183" s="13"/>
    </row>
    <row r="184" spans="8:19" x14ac:dyDescent="0.45">
      <c r="H184" s="13">
        <f t="shared" si="8"/>
        <v>180</v>
      </c>
      <c r="I184" s="7"/>
      <c r="J184" s="8"/>
      <c r="K184" s="6" t="str">
        <f t="shared" si="6"/>
        <v/>
      </c>
      <c r="M184" s="27" t="str">
        <f t="shared" si="7"/>
        <v/>
      </c>
      <c r="O184" s="27" t="str">
        <f t="shared" si="7"/>
        <v/>
      </c>
      <c r="R184" s="9"/>
      <c r="S184" s="13"/>
    </row>
    <row r="185" spans="8:19" x14ac:dyDescent="0.45">
      <c r="H185" s="13">
        <f t="shared" si="8"/>
        <v>181</v>
      </c>
      <c r="I185" s="7"/>
      <c r="J185" s="8"/>
      <c r="K185" s="6" t="str">
        <f t="shared" si="6"/>
        <v/>
      </c>
      <c r="M185" s="27" t="str">
        <f t="shared" si="7"/>
        <v/>
      </c>
      <c r="O185" s="27" t="str">
        <f t="shared" si="7"/>
        <v/>
      </c>
      <c r="R185" s="9"/>
      <c r="S185" s="13"/>
    </row>
    <row r="186" spans="8:19" x14ac:dyDescent="0.45">
      <c r="H186" s="13">
        <f t="shared" si="8"/>
        <v>182</v>
      </c>
      <c r="I186" s="7"/>
      <c r="J186" s="8"/>
      <c r="K186" s="6" t="str">
        <f t="shared" si="6"/>
        <v/>
      </c>
      <c r="M186" s="27" t="str">
        <f t="shared" si="7"/>
        <v/>
      </c>
      <c r="O186" s="27" t="str">
        <f t="shared" si="7"/>
        <v/>
      </c>
      <c r="R186" s="9"/>
      <c r="S186" s="13"/>
    </row>
    <row r="187" spans="8:19" x14ac:dyDescent="0.45">
      <c r="H187" s="13">
        <f t="shared" si="8"/>
        <v>183</v>
      </c>
      <c r="I187" s="7"/>
      <c r="J187" s="8"/>
      <c r="K187" s="6" t="str">
        <f t="shared" si="6"/>
        <v/>
      </c>
      <c r="M187" s="27" t="str">
        <f t="shared" si="7"/>
        <v/>
      </c>
      <c r="O187" s="27" t="str">
        <f t="shared" si="7"/>
        <v/>
      </c>
      <c r="R187" s="9"/>
      <c r="S187" s="13"/>
    </row>
    <row r="188" spans="8:19" x14ac:dyDescent="0.45">
      <c r="H188" s="13">
        <f t="shared" si="8"/>
        <v>184</v>
      </c>
      <c r="I188" s="7"/>
      <c r="J188" s="8"/>
      <c r="K188" s="6" t="str">
        <f t="shared" si="6"/>
        <v/>
      </c>
      <c r="M188" s="27" t="str">
        <f t="shared" si="7"/>
        <v/>
      </c>
      <c r="O188" s="27" t="str">
        <f t="shared" si="7"/>
        <v/>
      </c>
      <c r="R188" s="9"/>
      <c r="S188" s="13"/>
    </row>
    <row r="189" spans="8:19" x14ac:dyDescent="0.45">
      <c r="H189" s="13">
        <f t="shared" si="8"/>
        <v>185</v>
      </c>
      <c r="I189" s="7"/>
      <c r="J189" s="8"/>
      <c r="K189" s="6" t="str">
        <f t="shared" si="6"/>
        <v/>
      </c>
      <c r="M189" s="27" t="str">
        <f t="shared" si="7"/>
        <v/>
      </c>
      <c r="O189" s="27" t="str">
        <f t="shared" si="7"/>
        <v/>
      </c>
      <c r="R189" s="9"/>
      <c r="S189" s="13"/>
    </row>
    <row r="190" spans="8:19" x14ac:dyDescent="0.45">
      <c r="H190" s="13">
        <f t="shared" si="8"/>
        <v>186</v>
      </c>
      <c r="I190" s="7"/>
      <c r="J190" s="8"/>
      <c r="K190" s="6" t="str">
        <f t="shared" si="6"/>
        <v/>
      </c>
      <c r="M190" s="27" t="str">
        <f t="shared" si="7"/>
        <v/>
      </c>
      <c r="O190" s="27" t="str">
        <f t="shared" si="7"/>
        <v/>
      </c>
      <c r="R190" s="9"/>
      <c r="S190" s="13"/>
    </row>
    <row r="191" spans="8:19" x14ac:dyDescent="0.45">
      <c r="H191" s="13">
        <f t="shared" si="8"/>
        <v>187</v>
      </c>
      <c r="I191" s="7"/>
      <c r="J191" s="8"/>
      <c r="K191" s="6" t="str">
        <f t="shared" si="6"/>
        <v/>
      </c>
      <c r="M191" s="27" t="str">
        <f t="shared" si="7"/>
        <v/>
      </c>
      <c r="O191" s="27" t="str">
        <f t="shared" si="7"/>
        <v/>
      </c>
      <c r="R191" s="9"/>
      <c r="S191" s="13"/>
    </row>
    <row r="192" spans="8:19" x14ac:dyDescent="0.45">
      <c r="H192" s="13">
        <f t="shared" si="8"/>
        <v>188</v>
      </c>
      <c r="I192" s="7"/>
      <c r="J192" s="8"/>
      <c r="K192" s="6" t="str">
        <f t="shared" si="6"/>
        <v/>
      </c>
      <c r="M192" s="27" t="str">
        <f t="shared" si="7"/>
        <v/>
      </c>
      <c r="O192" s="27" t="str">
        <f t="shared" si="7"/>
        <v/>
      </c>
      <c r="R192" s="9"/>
      <c r="S192" s="13"/>
    </row>
    <row r="193" spans="8:19" x14ac:dyDescent="0.45">
      <c r="H193" s="13">
        <f t="shared" si="8"/>
        <v>189</v>
      </c>
      <c r="I193" s="7"/>
      <c r="J193" s="8"/>
      <c r="K193" s="6" t="str">
        <f t="shared" si="6"/>
        <v/>
      </c>
      <c r="M193" s="27" t="str">
        <f t="shared" si="7"/>
        <v/>
      </c>
      <c r="O193" s="27" t="str">
        <f t="shared" si="7"/>
        <v/>
      </c>
      <c r="R193" s="9"/>
      <c r="S193" s="13"/>
    </row>
    <row r="194" spans="8:19" x14ac:dyDescent="0.45">
      <c r="H194" s="13">
        <f t="shared" si="8"/>
        <v>190</v>
      </c>
      <c r="I194" s="7"/>
      <c r="J194" s="8"/>
      <c r="K194" s="6" t="str">
        <f t="shared" si="6"/>
        <v/>
      </c>
      <c r="M194" s="27" t="str">
        <f t="shared" si="7"/>
        <v/>
      </c>
      <c r="O194" s="27" t="str">
        <f t="shared" si="7"/>
        <v/>
      </c>
      <c r="R194" s="9"/>
      <c r="S194" s="13"/>
    </row>
    <row r="195" spans="8:19" x14ac:dyDescent="0.45">
      <c r="H195" s="13">
        <f t="shared" si="8"/>
        <v>191</v>
      </c>
      <c r="I195" s="7"/>
      <c r="J195" s="8"/>
      <c r="K195" s="6" t="str">
        <f t="shared" si="6"/>
        <v/>
      </c>
      <c r="M195" s="27" t="str">
        <f t="shared" si="7"/>
        <v/>
      </c>
      <c r="O195" s="27" t="str">
        <f t="shared" si="7"/>
        <v/>
      </c>
      <c r="R195" s="9"/>
      <c r="S195" s="13"/>
    </row>
    <row r="196" spans="8:19" x14ac:dyDescent="0.45">
      <c r="H196" s="13">
        <f t="shared" si="8"/>
        <v>192</v>
      </c>
      <c r="I196" s="7"/>
      <c r="J196" s="8"/>
      <c r="K196" s="6" t="str">
        <f t="shared" si="6"/>
        <v/>
      </c>
      <c r="M196" s="27" t="str">
        <f t="shared" si="7"/>
        <v/>
      </c>
      <c r="O196" s="27" t="str">
        <f t="shared" si="7"/>
        <v/>
      </c>
      <c r="R196" s="9"/>
      <c r="S196" s="13"/>
    </row>
    <row r="197" spans="8:19" x14ac:dyDescent="0.45">
      <c r="H197" s="13">
        <f t="shared" si="8"/>
        <v>193</v>
      </c>
      <c r="I197" s="7"/>
      <c r="J197" s="8"/>
      <c r="K197" s="6" t="str">
        <f t="shared" si="6"/>
        <v/>
      </c>
      <c r="M197" s="27" t="str">
        <f t="shared" si="7"/>
        <v/>
      </c>
      <c r="O197" s="27" t="str">
        <f t="shared" si="7"/>
        <v/>
      </c>
      <c r="R197" s="9"/>
      <c r="S197" s="13"/>
    </row>
    <row r="198" spans="8:19" x14ac:dyDescent="0.45">
      <c r="H198" s="13">
        <f t="shared" si="8"/>
        <v>194</v>
      </c>
      <c r="I198" s="7"/>
      <c r="J198" s="8"/>
      <c r="K198" s="6" t="str">
        <f t="shared" ref="K198:K261" si="9">IF(OR(I198="",J198=""),"",HOUR(J198-I198))</f>
        <v/>
      </c>
      <c r="M198" s="27" t="str">
        <f t="shared" ref="M198:O261" si="10">IF(AND(OR(L198=0,L198=""),ISNUMBER($K198),$K198&gt;0),"ERROR: Time Operating Without Throughput",IF(AND(OR($K198=0,$K198=""),L198&gt;0),"ERROR: Throughput Without Operating Duration",IF(OR(L198="",$K198="",$K198=0),"",L198/$K198)))</f>
        <v/>
      </c>
      <c r="O198" s="27" t="str">
        <f t="shared" si="10"/>
        <v/>
      </c>
      <c r="R198" s="9"/>
      <c r="S198" s="13"/>
    </row>
    <row r="199" spans="8:19" x14ac:dyDescent="0.45">
      <c r="H199" s="13">
        <f t="shared" ref="H199:H262" si="11">H198+DAY(1)</f>
        <v>195</v>
      </c>
      <c r="I199" s="7"/>
      <c r="J199" s="8"/>
      <c r="K199" s="6" t="str">
        <f t="shared" si="9"/>
        <v/>
      </c>
      <c r="M199" s="27" t="str">
        <f t="shared" si="10"/>
        <v/>
      </c>
      <c r="O199" s="27" t="str">
        <f t="shared" si="10"/>
        <v/>
      </c>
      <c r="R199" s="9"/>
      <c r="S199" s="13"/>
    </row>
    <row r="200" spans="8:19" x14ac:dyDescent="0.45">
      <c r="H200" s="13">
        <f t="shared" si="11"/>
        <v>196</v>
      </c>
      <c r="I200" s="7"/>
      <c r="J200" s="8"/>
      <c r="K200" s="6" t="str">
        <f t="shared" si="9"/>
        <v/>
      </c>
      <c r="M200" s="27" t="str">
        <f t="shared" si="10"/>
        <v/>
      </c>
      <c r="O200" s="27" t="str">
        <f t="shared" si="10"/>
        <v/>
      </c>
      <c r="R200" s="9"/>
      <c r="S200" s="13"/>
    </row>
    <row r="201" spans="8:19" x14ac:dyDescent="0.45">
      <c r="H201" s="13">
        <f t="shared" si="11"/>
        <v>197</v>
      </c>
      <c r="I201" s="7"/>
      <c r="J201" s="8"/>
      <c r="K201" s="6" t="str">
        <f t="shared" si="9"/>
        <v/>
      </c>
      <c r="M201" s="27" t="str">
        <f t="shared" si="10"/>
        <v/>
      </c>
      <c r="O201" s="27" t="str">
        <f t="shared" si="10"/>
        <v/>
      </c>
      <c r="R201" s="9"/>
      <c r="S201" s="13"/>
    </row>
    <row r="202" spans="8:19" x14ac:dyDescent="0.45">
      <c r="H202" s="13">
        <f t="shared" si="11"/>
        <v>198</v>
      </c>
      <c r="I202" s="7"/>
      <c r="J202" s="8"/>
      <c r="K202" s="6" t="str">
        <f t="shared" si="9"/>
        <v/>
      </c>
      <c r="M202" s="27" t="str">
        <f t="shared" si="10"/>
        <v/>
      </c>
      <c r="O202" s="27" t="str">
        <f t="shared" si="10"/>
        <v/>
      </c>
      <c r="R202" s="9"/>
      <c r="S202" s="13"/>
    </row>
    <row r="203" spans="8:19" x14ac:dyDescent="0.45">
      <c r="H203" s="13">
        <f t="shared" si="11"/>
        <v>199</v>
      </c>
      <c r="I203" s="7"/>
      <c r="J203" s="8"/>
      <c r="K203" s="6" t="str">
        <f t="shared" si="9"/>
        <v/>
      </c>
      <c r="M203" s="27" t="str">
        <f t="shared" si="10"/>
        <v/>
      </c>
      <c r="O203" s="27" t="str">
        <f t="shared" si="10"/>
        <v/>
      </c>
      <c r="R203" s="9"/>
      <c r="S203" s="13"/>
    </row>
    <row r="204" spans="8:19" x14ac:dyDescent="0.45">
      <c r="H204" s="13">
        <f t="shared" si="11"/>
        <v>200</v>
      </c>
      <c r="I204" s="7"/>
      <c r="J204" s="8"/>
      <c r="K204" s="6" t="str">
        <f t="shared" si="9"/>
        <v/>
      </c>
      <c r="M204" s="27" t="str">
        <f t="shared" si="10"/>
        <v/>
      </c>
      <c r="O204" s="27" t="str">
        <f t="shared" si="10"/>
        <v/>
      </c>
      <c r="R204" s="9"/>
      <c r="S204" s="13"/>
    </row>
    <row r="205" spans="8:19" x14ac:dyDescent="0.45">
      <c r="H205" s="13">
        <f t="shared" si="11"/>
        <v>201</v>
      </c>
      <c r="I205" s="7"/>
      <c r="J205" s="8"/>
      <c r="K205" s="6" t="str">
        <f t="shared" si="9"/>
        <v/>
      </c>
      <c r="M205" s="27" t="str">
        <f t="shared" si="10"/>
        <v/>
      </c>
      <c r="O205" s="27" t="str">
        <f t="shared" si="10"/>
        <v/>
      </c>
      <c r="R205" s="9"/>
      <c r="S205" s="13"/>
    </row>
    <row r="206" spans="8:19" x14ac:dyDescent="0.45">
      <c r="H206" s="13">
        <f t="shared" si="11"/>
        <v>202</v>
      </c>
      <c r="I206" s="7"/>
      <c r="J206" s="8"/>
      <c r="K206" s="6" t="str">
        <f t="shared" si="9"/>
        <v/>
      </c>
      <c r="M206" s="27" t="str">
        <f t="shared" si="10"/>
        <v/>
      </c>
      <c r="O206" s="27" t="str">
        <f t="shared" si="10"/>
        <v/>
      </c>
      <c r="R206" s="9"/>
      <c r="S206" s="13"/>
    </row>
    <row r="207" spans="8:19" x14ac:dyDescent="0.45">
      <c r="H207" s="13">
        <f t="shared" si="11"/>
        <v>203</v>
      </c>
      <c r="I207" s="7"/>
      <c r="J207" s="8"/>
      <c r="K207" s="6" t="str">
        <f t="shared" si="9"/>
        <v/>
      </c>
      <c r="M207" s="27" t="str">
        <f t="shared" si="10"/>
        <v/>
      </c>
      <c r="O207" s="27" t="str">
        <f t="shared" si="10"/>
        <v/>
      </c>
      <c r="R207" s="9"/>
      <c r="S207" s="13"/>
    </row>
    <row r="208" spans="8:19" x14ac:dyDescent="0.45">
      <c r="H208" s="13">
        <f t="shared" si="11"/>
        <v>204</v>
      </c>
      <c r="I208" s="7"/>
      <c r="J208" s="8"/>
      <c r="K208" s="6" t="str">
        <f t="shared" si="9"/>
        <v/>
      </c>
      <c r="M208" s="27" t="str">
        <f t="shared" si="10"/>
        <v/>
      </c>
      <c r="O208" s="27" t="str">
        <f t="shared" si="10"/>
        <v/>
      </c>
      <c r="R208" s="9"/>
      <c r="S208" s="13"/>
    </row>
    <row r="209" spans="8:19" x14ac:dyDescent="0.45">
      <c r="H209" s="13">
        <f t="shared" si="11"/>
        <v>205</v>
      </c>
      <c r="I209" s="7"/>
      <c r="J209" s="8"/>
      <c r="K209" s="6" t="str">
        <f t="shared" si="9"/>
        <v/>
      </c>
      <c r="M209" s="27" t="str">
        <f t="shared" si="10"/>
        <v/>
      </c>
      <c r="O209" s="27" t="str">
        <f t="shared" si="10"/>
        <v/>
      </c>
      <c r="R209" s="9"/>
      <c r="S209" s="13"/>
    </row>
    <row r="210" spans="8:19" x14ac:dyDescent="0.45">
      <c r="H210" s="13">
        <f t="shared" si="11"/>
        <v>206</v>
      </c>
      <c r="I210" s="7"/>
      <c r="J210" s="8"/>
      <c r="K210" s="6" t="str">
        <f t="shared" si="9"/>
        <v/>
      </c>
      <c r="M210" s="27" t="str">
        <f t="shared" si="10"/>
        <v/>
      </c>
      <c r="O210" s="27" t="str">
        <f t="shared" si="10"/>
        <v/>
      </c>
      <c r="R210" s="9"/>
      <c r="S210" s="13"/>
    </row>
    <row r="211" spans="8:19" x14ac:dyDescent="0.45">
      <c r="H211" s="13">
        <f t="shared" si="11"/>
        <v>207</v>
      </c>
      <c r="I211" s="7"/>
      <c r="J211" s="8"/>
      <c r="K211" s="6" t="str">
        <f t="shared" si="9"/>
        <v/>
      </c>
      <c r="M211" s="27" t="str">
        <f t="shared" si="10"/>
        <v/>
      </c>
      <c r="O211" s="27" t="str">
        <f t="shared" si="10"/>
        <v/>
      </c>
      <c r="R211" s="9"/>
      <c r="S211" s="13"/>
    </row>
    <row r="212" spans="8:19" x14ac:dyDescent="0.45">
      <c r="H212" s="13">
        <f t="shared" si="11"/>
        <v>208</v>
      </c>
      <c r="I212" s="7"/>
      <c r="J212" s="8"/>
      <c r="K212" s="6" t="str">
        <f t="shared" si="9"/>
        <v/>
      </c>
      <c r="M212" s="27" t="str">
        <f t="shared" si="10"/>
        <v/>
      </c>
      <c r="O212" s="27" t="str">
        <f t="shared" si="10"/>
        <v/>
      </c>
      <c r="R212" s="9"/>
      <c r="S212" s="13"/>
    </row>
    <row r="213" spans="8:19" x14ac:dyDescent="0.45">
      <c r="H213" s="13">
        <f t="shared" si="11"/>
        <v>209</v>
      </c>
      <c r="I213" s="7"/>
      <c r="J213" s="8"/>
      <c r="K213" s="6" t="str">
        <f t="shared" si="9"/>
        <v/>
      </c>
      <c r="M213" s="27" t="str">
        <f t="shared" si="10"/>
        <v/>
      </c>
      <c r="O213" s="27" t="str">
        <f t="shared" si="10"/>
        <v/>
      </c>
      <c r="R213" s="9"/>
      <c r="S213" s="13"/>
    </row>
    <row r="214" spans="8:19" x14ac:dyDescent="0.45">
      <c r="H214" s="13">
        <f t="shared" si="11"/>
        <v>210</v>
      </c>
      <c r="I214" s="7"/>
      <c r="J214" s="8"/>
      <c r="K214" s="6" t="str">
        <f t="shared" si="9"/>
        <v/>
      </c>
      <c r="M214" s="27" t="str">
        <f t="shared" si="10"/>
        <v/>
      </c>
      <c r="O214" s="27" t="str">
        <f t="shared" si="10"/>
        <v/>
      </c>
      <c r="R214" s="9"/>
      <c r="S214" s="13"/>
    </row>
    <row r="215" spans="8:19" x14ac:dyDescent="0.45">
      <c r="H215" s="13">
        <f t="shared" si="11"/>
        <v>211</v>
      </c>
      <c r="I215" s="7"/>
      <c r="J215" s="8"/>
      <c r="K215" s="6" t="str">
        <f t="shared" si="9"/>
        <v/>
      </c>
      <c r="M215" s="27" t="str">
        <f t="shared" si="10"/>
        <v/>
      </c>
      <c r="O215" s="27" t="str">
        <f t="shared" si="10"/>
        <v/>
      </c>
      <c r="R215" s="9"/>
      <c r="S215" s="13"/>
    </row>
    <row r="216" spans="8:19" x14ac:dyDescent="0.45">
      <c r="H216" s="13">
        <f t="shared" si="11"/>
        <v>212</v>
      </c>
      <c r="I216" s="7"/>
      <c r="J216" s="8"/>
      <c r="K216" s="6" t="str">
        <f t="shared" si="9"/>
        <v/>
      </c>
      <c r="M216" s="27" t="str">
        <f t="shared" si="10"/>
        <v/>
      </c>
      <c r="O216" s="27" t="str">
        <f t="shared" si="10"/>
        <v/>
      </c>
      <c r="R216" s="9"/>
      <c r="S216" s="13"/>
    </row>
    <row r="217" spans="8:19" x14ac:dyDescent="0.45">
      <c r="H217" s="13">
        <f t="shared" si="11"/>
        <v>213</v>
      </c>
      <c r="I217" s="7"/>
      <c r="J217" s="8"/>
      <c r="K217" s="6" t="str">
        <f t="shared" si="9"/>
        <v/>
      </c>
      <c r="M217" s="27" t="str">
        <f t="shared" si="10"/>
        <v/>
      </c>
      <c r="O217" s="27" t="str">
        <f t="shared" si="10"/>
        <v/>
      </c>
      <c r="R217" s="9"/>
      <c r="S217" s="13"/>
    </row>
    <row r="218" spans="8:19" x14ac:dyDescent="0.45">
      <c r="H218" s="13">
        <f t="shared" si="11"/>
        <v>214</v>
      </c>
      <c r="I218" s="7"/>
      <c r="J218" s="8"/>
      <c r="K218" s="6" t="str">
        <f t="shared" si="9"/>
        <v/>
      </c>
      <c r="M218" s="27" t="str">
        <f t="shared" si="10"/>
        <v/>
      </c>
      <c r="O218" s="27" t="str">
        <f t="shared" si="10"/>
        <v/>
      </c>
      <c r="R218" s="9"/>
      <c r="S218" s="13"/>
    </row>
    <row r="219" spans="8:19" x14ac:dyDescent="0.45">
      <c r="H219" s="13">
        <f t="shared" si="11"/>
        <v>215</v>
      </c>
      <c r="I219" s="7"/>
      <c r="J219" s="8"/>
      <c r="K219" s="6" t="str">
        <f t="shared" si="9"/>
        <v/>
      </c>
      <c r="M219" s="27" t="str">
        <f t="shared" si="10"/>
        <v/>
      </c>
      <c r="O219" s="27" t="str">
        <f t="shared" si="10"/>
        <v/>
      </c>
      <c r="R219" s="9"/>
      <c r="S219" s="13"/>
    </row>
    <row r="220" spans="8:19" x14ac:dyDescent="0.45">
      <c r="H220" s="13">
        <f t="shared" si="11"/>
        <v>216</v>
      </c>
      <c r="I220" s="7"/>
      <c r="J220" s="8"/>
      <c r="K220" s="6" t="str">
        <f t="shared" si="9"/>
        <v/>
      </c>
      <c r="M220" s="27" t="str">
        <f t="shared" si="10"/>
        <v/>
      </c>
      <c r="O220" s="27" t="str">
        <f t="shared" si="10"/>
        <v/>
      </c>
      <c r="R220" s="9"/>
      <c r="S220" s="13"/>
    </row>
    <row r="221" spans="8:19" x14ac:dyDescent="0.45">
      <c r="H221" s="13">
        <f t="shared" si="11"/>
        <v>217</v>
      </c>
      <c r="I221" s="7"/>
      <c r="J221" s="8"/>
      <c r="K221" s="6" t="str">
        <f t="shared" si="9"/>
        <v/>
      </c>
      <c r="M221" s="27" t="str">
        <f t="shared" si="10"/>
        <v/>
      </c>
      <c r="O221" s="27" t="str">
        <f t="shared" si="10"/>
        <v/>
      </c>
      <c r="R221" s="9"/>
      <c r="S221" s="13"/>
    </row>
    <row r="222" spans="8:19" x14ac:dyDescent="0.45">
      <c r="H222" s="13">
        <f t="shared" si="11"/>
        <v>218</v>
      </c>
      <c r="I222" s="7"/>
      <c r="J222" s="8"/>
      <c r="K222" s="6" t="str">
        <f t="shared" si="9"/>
        <v/>
      </c>
      <c r="M222" s="27" t="str">
        <f t="shared" si="10"/>
        <v/>
      </c>
      <c r="O222" s="27" t="str">
        <f t="shared" si="10"/>
        <v/>
      </c>
      <c r="R222" s="9"/>
      <c r="S222" s="13"/>
    </row>
    <row r="223" spans="8:19" x14ac:dyDescent="0.45">
      <c r="H223" s="13">
        <f t="shared" si="11"/>
        <v>219</v>
      </c>
      <c r="I223" s="7"/>
      <c r="J223" s="8"/>
      <c r="K223" s="6" t="str">
        <f t="shared" si="9"/>
        <v/>
      </c>
      <c r="M223" s="27" t="str">
        <f t="shared" si="10"/>
        <v/>
      </c>
      <c r="O223" s="27" t="str">
        <f t="shared" si="10"/>
        <v/>
      </c>
      <c r="R223" s="9"/>
      <c r="S223" s="13"/>
    </row>
    <row r="224" spans="8:19" x14ac:dyDescent="0.45">
      <c r="H224" s="13">
        <f t="shared" si="11"/>
        <v>220</v>
      </c>
      <c r="I224" s="7"/>
      <c r="J224" s="8"/>
      <c r="K224" s="6" t="str">
        <f t="shared" si="9"/>
        <v/>
      </c>
      <c r="M224" s="27" t="str">
        <f t="shared" si="10"/>
        <v/>
      </c>
      <c r="O224" s="27" t="str">
        <f t="shared" si="10"/>
        <v/>
      </c>
      <c r="R224" s="9"/>
      <c r="S224" s="13"/>
    </row>
    <row r="225" spans="8:19" x14ac:dyDescent="0.45">
      <c r="H225" s="13">
        <f t="shared" si="11"/>
        <v>221</v>
      </c>
      <c r="I225" s="7"/>
      <c r="J225" s="8"/>
      <c r="K225" s="6" t="str">
        <f t="shared" si="9"/>
        <v/>
      </c>
      <c r="M225" s="27" t="str">
        <f t="shared" si="10"/>
        <v/>
      </c>
      <c r="O225" s="27" t="str">
        <f t="shared" si="10"/>
        <v/>
      </c>
      <c r="R225" s="9"/>
      <c r="S225" s="13"/>
    </row>
    <row r="226" spans="8:19" x14ac:dyDescent="0.45">
      <c r="H226" s="13">
        <f t="shared" si="11"/>
        <v>222</v>
      </c>
      <c r="I226" s="7"/>
      <c r="J226" s="8"/>
      <c r="K226" s="6" t="str">
        <f t="shared" si="9"/>
        <v/>
      </c>
      <c r="M226" s="27" t="str">
        <f t="shared" si="10"/>
        <v/>
      </c>
      <c r="O226" s="27" t="str">
        <f t="shared" si="10"/>
        <v/>
      </c>
      <c r="R226" s="9"/>
      <c r="S226" s="13"/>
    </row>
    <row r="227" spans="8:19" x14ac:dyDescent="0.45">
      <c r="H227" s="13">
        <f t="shared" si="11"/>
        <v>223</v>
      </c>
      <c r="I227" s="7"/>
      <c r="J227" s="8"/>
      <c r="K227" s="6" t="str">
        <f t="shared" si="9"/>
        <v/>
      </c>
      <c r="M227" s="27" t="str">
        <f t="shared" si="10"/>
        <v/>
      </c>
      <c r="O227" s="27" t="str">
        <f t="shared" si="10"/>
        <v/>
      </c>
      <c r="R227" s="9"/>
      <c r="S227" s="13"/>
    </row>
    <row r="228" spans="8:19" x14ac:dyDescent="0.45">
      <c r="H228" s="13">
        <f t="shared" si="11"/>
        <v>224</v>
      </c>
      <c r="I228" s="7"/>
      <c r="J228" s="8"/>
      <c r="K228" s="6" t="str">
        <f t="shared" si="9"/>
        <v/>
      </c>
      <c r="M228" s="27" t="str">
        <f t="shared" si="10"/>
        <v/>
      </c>
      <c r="O228" s="27" t="str">
        <f t="shared" si="10"/>
        <v/>
      </c>
      <c r="R228" s="9"/>
      <c r="S228" s="13"/>
    </row>
    <row r="229" spans="8:19" x14ac:dyDescent="0.45">
      <c r="H229" s="13">
        <f t="shared" si="11"/>
        <v>225</v>
      </c>
      <c r="I229" s="7"/>
      <c r="J229" s="8"/>
      <c r="K229" s="6" t="str">
        <f t="shared" si="9"/>
        <v/>
      </c>
      <c r="M229" s="27" t="str">
        <f t="shared" si="10"/>
        <v/>
      </c>
      <c r="O229" s="27" t="str">
        <f t="shared" si="10"/>
        <v/>
      </c>
      <c r="R229" s="9"/>
      <c r="S229" s="13"/>
    </row>
    <row r="230" spans="8:19" x14ac:dyDescent="0.45">
      <c r="H230" s="13">
        <f t="shared" si="11"/>
        <v>226</v>
      </c>
      <c r="I230" s="7"/>
      <c r="J230" s="8"/>
      <c r="K230" s="6" t="str">
        <f t="shared" si="9"/>
        <v/>
      </c>
      <c r="M230" s="27" t="str">
        <f t="shared" si="10"/>
        <v/>
      </c>
      <c r="O230" s="27" t="str">
        <f t="shared" si="10"/>
        <v/>
      </c>
      <c r="R230" s="9"/>
      <c r="S230" s="13"/>
    </row>
    <row r="231" spans="8:19" x14ac:dyDescent="0.45">
      <c r="H231" s="13">
        <f t="shared" si="11"/>
        <v>227</v>
      </c>
      <c r="I231" s="7"/>
      <c r="J231" s="8"/>
      <c r="K231" s="6" t="str">
        <f t="shared" si="9"/>
        <v/>
      </c>
      <c r="M231" s="27" t="str">
        <f t="shared" si="10"/>
        <v/>
      </c>
      <c r="O231" s="27" t="str">
        <f t="shared" si="10"/>
        <v/>
      </c>
      <c r="R231" s="9"/>
      <c r="S231" s="13"/>
    </row>
    <row r="232" spans="8:19" x14ac:dyDescent="0.45">
      <c r="H232" s="13">
        <f t="shared" si="11"/>
        <v>228</v>
      </c>
      <c r="I232" s="7"/>
      <c r="J232" s="8"/>
      <c r="K232" s="6" t="str">
        <f t="shared" si="9"/>
        <v/>
      </c>
      <c r="M232" s="27" t="str">
        <f t="shared" si="10"/>
        <v/>
      </c>
      <c r="O232" s="27" t="str">
        <f t="shared" si="10"/>
        <v/>
      </c>
      <c r="R232" s="9"/>
      <c r="S232" s="13"/>
    </row>
    <row r="233" spans="8:19" x14ac:dyDescent="0.45">
      <c r="H233" s="13">
        <f t="shared" si="11"/>
        <v>229</v>
      </c>
      <c r="I233" s="7"/>
      <c r="J233" s="8"/>
      <c r="K233" s="6" t="str">
        <f t="shared" si="9"/>
        <v/>
      </c>
      <c r="M233" s="27" t="str">
        <f t="shared" si="10"/>
        <v/>
      </c>
      <c r="O233" s="27" t="str">
        <f t="shared" si="10"/>
        <v/>
      </c>
      <c r="R233" s="9"/>
      <c r="S233" s="13"/>
    </row>
    <row r="234" spans="8:19" x14ac:dyDescent="0.45">
      <c r="H234" s="13">
        <f t="shared" si="11"/>
        <v>230</v>
      </c>
      <c r="I234" s="7"/>
      <c r="J234" s="8"/>
      <c r="K234" s="6" t="str">
        <f t="shared" si="9"/>
        <v/>
      </c>
      <c r="M234" s="27" t="str">
        <f t="shared" si="10"/>
        <v/>
      </c>
      <c r="O234" s="27" t="str">
        <f t="shared" si="10"/>
        <v/>
      </c>
      <c r="R234" s="9"/>
      <c r="S234" s="13"/>
    </row>
    <row r="235" spans="8:19" x14ac:dyDescent="0.45">
      <c r="H235" s="13">
        <f t="shared" si="11"/>
        <v>231</v>
      </c>
      <c r="I235" s="7"/>
      <c r="J235" s="8"/>
      <c r="K235" s="6" t="str">
        <f t="shared" si="9"/>
        <v/>
      </c>
      <c r="M235" s="27" t="str">
        <f t="shared" si="10"/>
        <v/>
      </c>
      <c r="O235" s="27" t="str">
        <f t="shared" si="10"/>
        <v/>
      </c>
      <c r="R235" s="9"/>
      <c r="S235" s="13"/>
    </row>
    <row r="236" spans="8:19" x14ac:dyDescent="0.45">
      <c r="H236" s="13">
        <f t="shared" si="11"/>
        <v>232</v>
      </c>
      <c r="I236" s="7"/>
      <c r="J236" s="8"/>
      <c r="K236" s="6" t="str">
        <f t="shared" si="9"/>
        <v/>
      </c>
      <c r="M236" s="27" t="str">
        <f t="shared" si="10"/>
        <v/>
      </c>
      <c r="O236" s="27" t="str">
        <f t="shared" si="10"/>
        <v/>
      </c>
      <c r="R236" s="9"/>
      <c r="S236" s="13"/>
    </row>
    <row r="237" spans="8:19" x14ac:dyDescent="0.45">
      <c r="H237" s="13">
        <f t="shared" si="11"/>
        <v>233</v>
      </c>
      <c r="I237" s="7"/>
      <c r="J237" s="8"/>
      <c r="K237" s="6" t="str">
        <f t="shared" si="9"/>
        <v/>
      </c>
      <c r="M237" s="27" t="str">
        <f t="shared" si="10"/>
        <v/>
      </c>
      <c r="O237" s="27" t="str">
        <f t="shared" si="10"/>
        <v/>
      </c>
      <c r="R237" s="9"/>
      <c r="S237" s="13"/>
    </row>
    <row r="238" spans="8:19" x14ac:dyDescent="0.45">
      <c r="H238" s="13">
        <f t="shared" si="11"/>
        <v>234</v>
      </c>
      <c r="I238" s="7"/>
      <c r="J238" s="8"/>
      <c r="K238" s="6" t="str">
        <f t="shared" si="9"/>
        <v/>
      </c>
      <c r="M238" s="27" t="str">
        <f t="shared" si="10"/>
        <v/>
      </c>
      <c r="O238" s="27" t="str">
        <f t="shared" si="10"/>
        <v/>
      </c>
      <c r="R238" s="9"/>
      <c r="S238" s="13"/>
    </row>
    <row r="239" spans="8:19" x14ac:dyDescent="0.45">
      <c r="H239" s="13">
        <f t="shared" si="11"/>
        <v>235</v>
      </c>
      <c r="I239" s="7"/>
      <c r="J239" s="8"/>
      <c r="K239" s="6" t="str">
        <f t="shared" si="9"/>
        <v/>
      </c>
      <c r="M239" s="27" t="str">
        <f t="shared" si="10"/>
        <v/>
      </c>
      <c r="O239" s="27" t="str">
        <f t="shared" si="10"/>
        <v/>
      </c>
      <c r="R239" s="9"/>
      <c r="S239" s="13"/>
    </row>
    <row r="240" spans="8:19" x14ac:dyDescent="0.45">
      <c r="H240" s="13">
        <f t="shared" si="11"/>
        <v>236</v>
      </c>
      <c r="I240" s="7"/>
      <c r="J240" s="8"/>
      <c r="K240" s="6" t="str">
        <f t="shared" si="9"/>
        <v/>
      </c>
      <c r="M240" s="27" t="str">
        <f t="shared" si="10"/>
        <v/>
      </c>
      <c r="O240" s="27" t="str">
        <f t="shared" si="10"/>
        <v/>
      </c>
      <c r="R240" s="9"/>
      <c r="S240" s="13"/>
    </row>
    <row r="241" spans="8:19" x14ac:dyDescent="0.45">
      <c r="H241" s="13">
        <f t="shared" si="11"/>
        <v>237</v>
      </c>
      <c r="I241" s="7"/>
      <c r="J241" s="8"/>
      <c r="K241" s="6" t="str">
        <f t="shared" si="9"/>
        <v/>
      </c>
      <c r="M241" s="27" t="str">
        <f t="shared" si="10"/>
        <v/>
      </c>
      <c r="O241" s="27" t="str">
        <f t="shared" si="10"/>
        <v/>
      </c>
      <c r="R241" s="9"/>
      <c r="S241" s="13"/>
    </row>
    <row r="242" spans="8:19" x14ac:dyDescent="0.45">
      <c r="H242" s="13">
        <f t="shared" si="11"/>
        <v>238</v>
      </c>
      <c r="I242" s="7"/>
      <c r="J242" s="8"/>
      <c r="K242" s="6" t="str">
        <f t="shared" si="9"/>
        <v/>
      </c>
      <c r="M242" s="27" t="str">
        <f t="shared" si="10"/>
        <v/>
      </c>
      <c r="O242" s="27" t="str">
        <f t="shared" si="10"/>
        <v/>
      </c>
      <c r="R242" s="9"/>
      <c r="S242" s="13"/>
    </row>
    <row r="243" spans="8:19" x14ac:dyDescent="0.45">
      <c r="H243" s="13">
        <f t="shared" si="11"/>
        <v>239</v>
      </c>
      <c r="I243" s="7"/>
      <c r="J243" s="8"/>
      <c r="K243" s="6" t="str">
        <f t="shared" si="9"/>
        <v/>
      </c>
      <c r="M243" s="27" t="str">
        <f t="shared" si="10"/>
        <v/>
      </c>
      <c r="O243" s="27" t="str">
        <f t="shared" si="10"/>
        <v/>
      </c>
      <c r="R243" s="9"/>
      <c r="S243" s="13"/>
    </row>
    <row r="244" spans="8:19" x14ac:dyDescent="0.45">
      <c r="H244" s="13">
        <f t="shared" si="11"/>
        <v>240</v>
      </c>
      <c r="I244" s="7"/>
      <c r="J244" s="8"/>
      <c r="K244" s="6" t="str">
        <f t="shared" si="9"/>
        <v/>
      </c>
      <c r="M244" s="27" t="str">
        <f t="shared" si="10"/>
        <v/>
      </c>
      <c r="O244" s="27" t="str">
        <f t="shared" si="10"/>
        <v/>
      </c>
      <c r="R244" s="9"/>
      <c r="S244" s="13"/>
    </row>
    <row r="245" spans="8:19" x14ac:dyDescent="0.45">
      <c r="H245" s="13">
        <f t="shared" si="11"/>
        <v>241</v>
      </c>
      <c r="I245" s="7"/>
      <c r="J245" s="8"/>
      <c r="K245" s="6" t="str">
        <f t="shared" si="9"/>
        <v/>
      </c>
      <c r="M245" s="27" t="str">
        <f t="shared" si="10"/>
        <v/>
      </c>
      <c r="O245" s="27" t="str">
        <f t="shared" si="10"/>
        <v/>
      </c>
      <c r="R245" s="9"/>
      <c r="S245" s="13"/>
    </row>
    <row r="246" spans="8:19" x14ac:dyDescent="0.45">
      <c r="H246" s="13">
        <f t="shared" si="11"/>
        <v>242</v>
      </c>
      <c r="I246" s="7"/>
      <c r="J246" s="8"/>
      <c r="K246" s="6" t="str">
        <f t="shared" si="9"/>
        <v/>
      </c>
      <c r="M246" s="27" t="str">
        <f t="shared" si="10"/>
        <v/>
      </c>
      <c r="O246" s="27" t="str">
        <f t="shared" si="10"/>
        <v/>
      </c>
      <c r="R246" s="9"/>
      <c r="S246" s="13"/>
    </row>
    <row r="247" spans="8:19" x14ac:dyDescent="0.45">
      <c r="H247" s="13">
        <f t="shared" si="11"/>
        <v>243</v>
      </c>
      <c r="I247" s="7"/>
      <c r="J247" s="8"/>
      <c r="K247" s="6" t="str">
        <f t="shared" si="9"/>
        <v/>
      </c>
      <c r="M247" s="27" t="str">
        <f t="shared" si="10"/>
        <v/>
      </c>
      <c r="O247" s="27" t="str">
        <f t="shared" si="10"/>
        <v/>
      </c>
      <c r="R247" s="9"/>
      <c r="S247" s="13"/>
    </row>
    <row r="248" spans="8:19" x14ac:dyDescent="0.45">
      <c r="H248" s="13">
        <f t="shared" si="11"/>
        <v>244</v>
      </c>
      <c r="I248" s="7"/>
      <c r="J248" s="8"/>
      <c r="K248" s="6" t="str">
        <f t="shared" si="9"/>
        <v/>
      </c>
      <c r="M248" s="27" t="str">
        <f t="shared" si="10"/>
        <v/>
      </c>
      <c r="O248" s="27" t="str">
        <f t="shared" si="10"/>
        <v/>
      </c>
      <c r="R248" s="9"/>
      <c r="S248" s="13"/>
    </row>
    <row r="249" spans="8:19" x14ac:dyDescent="0.45">
      <c r="H249" s="13">
        <f t="shared" si="11"/>
        <v>245</v>
      </c>
      <c r="I249" s="7"/>
      <c r="J249" s="8"/>
      <c r="K249" s="6" t="str">
        <f t="shared" si="9"/>
        <v/>
      </c>
      <c r="M249" s="27" t="str">
        <f t="shared" si="10"/>
        <v/>
      </c>
      <c r="O249" s="27" t="str">
        <f t="shared" si="10"/>
        <v/>
      </c>
      <c r="R249" s="9"/>
      <c r="S249" s="13"/>
    </row>
    <row r="250" spans="8:19" x14ac:dyDescent="0.45">
      <c r="H250" s="13">
        <f t="shared" si="11"/>
        <v>246</v>
      </c>
      <c r="I250" s="7"/>
      <c r="J250" s="8"/>
      <c r="K250" s="6" t="str">
        <f t="shared" si="9"/>
        <v/>
      </c>
      <c r="M250" s="27" t="str">
        <f t="shared" si="10"/>
        <v/>
      </c>
      <c r="O250" s="27" t="str">
        <f t="shared" si="10"/>
        <v/>
      </c>
      <c r="R250" s="9"/>
      <c r="S250" s="13"/>
    </row>
    <row r="251" spans="8:19" x14ac:dyDescent="0.45">
      <c r="H251" s="13">
        <f t="shared" si="11"/>
        <v>247</v>
      </c>
      <c r="I251" s="7"/>
      <c r="J251" s="8"/>
      <c r="K251" s="6" t="str">
        <f t="shared" si="9"/>
        <v/>
      </c>
      <c r="M251" s="27" t="str">
        <f t="shared" si="10"/>
        <v/>
      </c>
      <c r="O251" s="27" t="str">
        <f t="shared" si="10"/>
        <v/>
      </c>
      <c r="R251" s="9"/>
      <c r="S251" s="13"/>
    </row>
    <row r="252" spans="8:19" x14ac:dyDescent="0.45">
      <c r="H252" s="13">
        <f t="shared" si="11"/>
        <v>248</v>
      </c>
      <c r="I252" s="7"/>
      <c r="J252" s="8"/>
      <c r="K252" s="6" t="str">
        <f t="shared" si="9"/>
        <v/>
      </c>
      <c r="M252" s="27" t="str">
        <f t="shared" si="10"/>
        <v/>
      </c>
      <c r="O252" s="27" t="str">
        <f t="shared" si="10"/>
        <v/>
      </c>
      <c r="R252" s="9"/>
      <c r="S252" s="13"/>
    </row>
    <row r="253" spans="8:19" x14ac:dyDescent="0.45">
      <c r="H253" s="13">
        <f t="shared" si="11"/>
        <v>249</v>
      </c>
      <c r="I253" s="7"/>
      <c r="J253" s="8"/>
      <c r="K253" s="6" t="str">
        <f t="shared" si="9"/>
        <v/>
      </c>
      <c r="M253" s="27" t="str">
        <f t="shared" si="10"/>
        <v/>
      </c>
      <c r="O253" s="27" t="str">
        <f t="shared" si="10"/>
        <v/>
      </c>
      <c r="R253" s="9"/>
      <c r="S253" s="13"/>
    </row>
    <row r="254" spans="8:19" x14ac:dyDescent="0.45">
      <c r="H254" s="13">
        <f t="shared" si="11"/>
        <v>250</v>
      </c>
      <c r="I254" s="7"/>
      <c r="J254" s="8"/>
      <c r="K254" s="6" t="str">
        <f t="shared" si="9"/>
        <v/>
      </c>
      <c r="M254" s="27" t="str">
        <f t="shared" si="10"/>
        <v/>
      </c>
      <c r="O254" s="27" t="str">
        <f t="shared" si="10"/>
        <v/>
      </c>
      <c r="R254" s="9"/>
      <c r="S254" s="13"/>
    </row>
    <row r="255" spans="8:19" x14ac:dyDescent="0.45">
      <c r="H255" s="13">
        <f t="shared" si="11"/>
        <v>251</v>
      </c>
      <c r="I255" s="7"/>
      <c r="J255" s="8"/>
      <c r="K255" s="6" t="str">
        <f t="shared" si="9"/>
        <v/>
      </c>
      <c r="M255" s="27" t="str">
        <f t="shared" si="10"/>
        <v/>
      </c>
      <c r="O255" s="27" t="str">
        <f t="shared" si="10"/>
        <v/>
      </c>
      <c r="R255" s="9"/>
      <c r="S255" s="13"/>
    </row>
    <row r="256" spans="8:19" x14ac:dyDescent="0.45">
      <c r="H256" s="13">
        <f t="shared" si="11"/>
        <v>252</v>
      </c>
      <c r="I256" s="7"/>
      <c r="J256" s="8"/>
      <c r="K256" s="6" t="str">
        <f t="shared" si="9"/>
        <v/>
      </c>
      <c r="M256" s="27" t="str">
        <f t="shared" si="10"/>
        <v/>
      </c>
      <c r="O256" s="27" t="str">
        <f t="shared" si="10"/>
        <v/>
      </c>
      <c r="R256" s="9"/>
      <c r="S256" s="13"/>
    </row>
    <row r="257" spans="8:19" x14ac:dyDescent="0.45">
      <c r="H257" s="13">
        <f t="shared" si="11"/>
        <v>253</v>
      </c>
      <c r="I257" s="7"/>
      <c r="J257" s="8"/>
      <c r="K257" s="6" t="str">
        <f t="shared" si="9"/>
        <v/>
      </c>
      <c r="M257" s="27" t="str">
        <f t="shared" si="10"/>
        <v/>
      </c>
      <c r="O257" s="27" t="str">
        <f t="shared" si="10"/>
        <v/>
      </c>
      <c r="R257" s="9"/>
      <c r="S257" s="13"/>
    </row>
    <row r="258" spans="8:19" x14ac:dyDescent="0.45">
      <c r="H258" s="13">
        <f t="shared" si="11"/>
        <v>254</v>
      </c>
      <c r="I258" s="7"/>
      <c r="J258" s="8"/>
      <c r="K258" s="6" t="str">
        <f t="shared" si="9"/>
        <v/>
      </c>
      <c r="M258" s="27" t="str">
        <f t="shared" si="10"/>
        <v/>
      </c>
      <c r="O258" s="27" t="str">
        <f t="shared" si="10"/>
        <v/>
      </c>
      <c r="R258" s="9"/>
      <c r="S258" s="13"/>
    </row>
    <row r="259" spans="8:19" x14ac:dyDescent="0.45">
      <c r="H259" s="13">
        <f t="shared" si="11"/>
        <v>255</v>
      </c>
      <c r="I259" s="7"/>
      <c r="J259" s="8"/>
      <c r="K259" s="6" t="str">
        <f t="shared" si="9"/>
        <v/>
      </c>
      <c r="M259" s="27" t="str">
        <f t="shared" si="10"/>
        <v/>
      </c>
      <c r="O259" s="27" t="str">
        <f t="shared" si="10"/>
        <v/>
      </c>
      <c r="R259" s="9"/>
      <c r="S259" s="13"/>
    </row>
    <row r="260" spans="8:19" x14ac:dyDescent="0.45">
      <c r="H260" s="13">
        <f t="shared" si="11"/>
        <v>256</v>
      </c>
      <c r="I260" s="7"/>
      <c r="J260" s="8"/>
      <c r="K260" s="6" t="str">
        <f t="shared" si="9"/>
        <v/>
      </c>
      <c r="M260" s="27" t="str">
        <f t="shared" si="10"/>
        <v/>
      </c>
      <c r="O260" s="27" t="str">
        <f t="shared" si="10"/>
        <v/>
      </c>
      <c r="R260" s="9"/>
      <c r="S260" s="13"/>
    </row>
    <row r="261" spans="8:19" x14ac:dyDescent="0.45">
      <c r="H261" s="13">
        <f t="shared" si="11"/>
        <v>257</v>
      </c>
      <c r="I261" s="7"/>
      <c r="J261" s="8"/>
      <c r="K261" s="6" t="str">
        <f t="shared" si="9"/>
        <v/>
      </c>
      <c r="M261" s="27" t="str">
        <f t="shared" si="10"/>
        <v/>
      </c>
      <c r="O261" s="27" t="str">
        <f t="shared" si="10"/>
        <v/>
      </c>
      <c r="R261" s="9"/>
      <c r="S261" s="13"/>
    </row>
    <row r="262" spans="8:19" x14ac:dyDescent="0.45">
      <c r="H262" s="13">
        <f t="shared" si="11"/>
        <v>258</v>
      </c>
      <c r="I262" s="7"/>
      <c r="J262" s="8"/>
      <c r="K262" s="6" t="str">
        <f t="shared" ref="K262:K325" si="12">IF(OR(I262="",J262=""),"",HOUR(J262-I262))</f>
        <v/>
      </c>
      <c r="M262" s="27" t="str">
        <f t="shared" ref="M262:O325" si="13">IF(AND(OR(L262=0,L262=""),ISNUMBER($K262),$K262&gt;0),"ERROR: Time Operating Without Throughput",IF(AND(OR($K262=0,$K262=""),L262&gt;0),"ERROR: Throughput Without Operating Duration",IF(OR(L262="",$K262="",$K262=0),"",L262/$K262)))</f>
        <v/>
      </c>
      <c r="O262" s="27" t="str">
        <f t="shared" si="13"/>
        <v/>
      </c>
      <c r="R262" s="9"/>
      <c r="S262" s="13"/>
    </row>
    <row r="263" spans="8:19" x14ac:dyDescent="0.45">
      <c r="H263" s="13">
        <f t="shared" ref="H263:H326" si="14">H262+DAY(1)</f>
        <v>259</v>
      </c>
      <c r="I263" s="7"/>
      <c r="J263" s="8"/>
      <c r="K263" s="6" t="str">
        <f t="shared" si="12"/>
        <v/>
      </c>
      <c r="M263" s="27" t="str">
        <f t="shared" si="13"/>
        <v/>
      </c>
      <c r="O263" s="27" t="str">
        <f t="shared" si="13"/>
        <v/>
      </c>
      <c r="R263" s="9"/>
      <c r="S263" s="13"/>
    </row>
    <row r="264" spans="8:19" x14ac:dyDescent="0.45">
      <c r="H264" s="13">
        <f t="shared" si="14"/>
        <v>260</v>
      </c>
      <c r="I264" s="7"/>
      <c r="J264" s="8"/>
      <c r="K264" s="6" t="str">
        <f t="shared" si="12"/>
        <v/>
      </c>
      <c r="M264" s="27" t="str">
        <f t="shared" si="13"/>
        <v/>
      </c>
      <c r="O264" s="27" t="str">
        <f t="shared" si="13"/>
        <v/>
      </c>
      <c r="R264" s="9"/>
      <c r="S264" s="13"/>
    </row>
    <row r="265" spans="8:19" x14ac:dyDescent="0.45">
      <c r="H265" s="13">
        <f t="shared" si="14"/>
        <v>261</v>
      </c>
      <c r="I265" s="7"/>
      <c r="J265" s="8"/>
      <c r="K265" s="6" t="str">
        <f t="shared" si="12"/>
        <v/>
      </c>
      <c r="M265" s="27" t="str">
        <f t="shared" si="13"/>
        <v/>
      </c>
      <c r="O265" s="27" t="str">
        <f t="shared" si="13"/>
        <v/>
      </c>
      <c r="R265" s="9"/>
      <c r="S265" s="13"/>
    </row>
    <row r="266" spans="8:19" x14ac:dyDescent="0.45">
      <c r="H266" s="13">
        <f t="shared" si="14"/>
        <v>262</v>
      </c>
      <c r="I266" s="7"/>
      <c r="J266" s="8"/>
      <c r="K266" s="6" t="str">
        <f t="shared" si="12"/>
        <v/>
      </c>
      <c r="M266" s="27" t="str">
        <f t="shared" si="13"/>
        <v/>
      </c>
      <c r="O266" s="27" t="str">
        <f t="shared" si="13"/>
        <v/>
      </c>
      <c r="R266" s="9"/>
      <c r="S266" s="13"/>
    </row>
    <row r="267" spans="8:19" x14ac:dyDescent="0.45">
      <c r="H267" s="13">
        <f t="shared" si="14"/>
        <v>263</v>
      </c>
      <c r="I267" s="7"/>
      <c r="J267" s="8"/>
      <c r="K267" s="6" t="str">
        <f t="shared" si="12"/>
        <v/>
      </c>
      <c r="M267" s="27" t="str">
        <f t="shared" si="13"/>
        <v/>
      </c>
      <c r="O267" s="27" t="str">
        <f t="shared" si="13"/>
        <v/>
      </c>
      <c r="R267" s="9"/>
      <c r="S267" s="13"/>
    </row>
    <row r="268" spans="8:19" x14ac:dyDescent="0.45">
      <c r="H268" s="13">
        <f t="shared" si="14"/>
        <v>264</v>
      </c>
      <c r="I268" s="7"/>
      <c r="J268" s="8"/>
      <c r="K268" s="6" t="str">
        <f t="shared" si="12"/>
        <v/>
      </c>
      <c r="M268" s="27" t="str">
        <f t="shared" si="13"/>
        <v/>
      </c>
      <c r="O268" s="27" t="str">
        <f t="shared" si="13"/>
        <v/>
      </c>
      <c r="R268" s="9"/>
      <c r="S268" s="13"/>
    </row>
    <row r="269" spans="8:19" x14ac:dyDescent="0.45">
      <c r="H269" s="13">
        <f t="shared" si="14"/>
        <v>265</v>
      </c>
      <c r="I269" s="7"/>
      <c r="J269" s="8"/>
      <c r="K269" s="6" t="str">
        <f t="shared" si="12"/>
        <v/>
      </c>
      <c r="M269" s="27" t="str">
        <f t="shared" si="13"/>
        <v/>
      </c>
      <c r="O269" s="27" t="str">
        <f t="shared" si="13"/>
        <v/>
      </c>
      <c r="R269" s="9"/>
      <c r="S269" s="13"/>
    </row>
    <row r="270" spans="8:19" x14ac:dyDescent="0.45">
      <c r="H270" s="13">
        <f t="shared" si="14"/>
        <v>266</v>
      </c>
      <c r="I270" s="7"/>
      <c r="J270" s="8"/>
      <c r="K270" s="6" t="str">
        <f t="shared" si="12"/>
        <v/>
      </c>
      <c r="M270" s="27" t="str">
        <f t="shared" si="13"/>
        <v/>
      </c>
      <c r="O270" s="27" t="str">
        <f t="shared" si="13"/>
        <v/>
      </c>
      <c r="R270" s="9"/>
      <c r="S270" s="13"/>
    </row>
    <row r="271" spans="8:19" x14ac:dyDescent="0.45">
      <c r="H271" s="13">
        <f t="shared" si="14"/>
        <v>267</v>
      </c>
      <c r="I271" s="7"/>
      <c r="J271" s="8"/>
      <c r="K271" s="6" t="str">
        <f t="shared" si="12"/>
        <v/>
      </c>
      <c r="M271" s="27" t="str">
        <f t="shared" si="13"/>
        <v/>
      </c>
      <c r="O271" s="27" t="str">
        <f t="shared" si="13"/>
        <v/>
      </c>
      <c r="R271" s="9"/>
      <c r="S271" s="13"/>
    </row>
    <row r="272" spans="8:19" x14ac:dyDescent="0.45">
      <c r="H272" s="13">
        <f t="shared" si="14"/>
        <v>268</v>
      </c>
      <c r="I272" s="7"/>
      <c r="J272" s="8"/>
      <c r="K272" s="6" t="str">
        <f t="shared" si="12"/>
        <v/>
      </c>
      <c r="M272" s="27" t="str">
        <f t="shared" si="13"/>
        <v/>
      </c>
      <c r="O272" s="27" t="str">
        <f t="shared" si="13"/>
        <v/>
      </c>
      <c r="R272" s="9"/>
      <c r="S272" s="13"/>
    </row>
    <row r="273" spans="8:19" x14ac:dyDescent="0.45">
      <c r="H273" s="13">
        <f t="shared" si="14"/>
        <v>269</v>
      </c>
      <c r="I273" s="7"/>
      <c r="J273" s="8"/>
      <c r="K273" s="6" t="str">
        <f t="shared" si="12"/>
        <v/>
      </c>
      <c r="M273" s="27" t="str">
        <f t="shared" si="13"/>
        <v/>
      </c>
      <c r="O273" s="27" t="str">
        <f t="shared" si="13"/>
        <v/>
      </c>
      <c r="R273" s="9"/>
      <c r="S273" s="13"/>
    </row>
    <row r="274" spans="8:19" x14ac:dyDescent="0.45">
      <c r="H274" s="13">
        <f t="shared" si="14"/>
        <v>270</v>
      </c>
      <c r="I274" s="7"/>
      <c r="J274" s="8"/>
      <c r="K274" s="6" t="str">
        <f t="shared" si="12"/>
        <v/>
      </c>
      <c r="M274" s="27" t="str">
        <f t="shared" si="13"/>
        <v/>
      </c>
      <c r="O274" s="27" t="str">
        <f t="shared" si="13"/>
        <v/>
      </c>
      <c r="R274" s="9"/>
      <c r="S274" s="13"/>
    </row>
    <row r="275" spans="8:19" x14ac:dyDescent="0.45">
      <c r="H275" s="13">
        <f t="shared" si="14"/>
        <v>271</v>
      </c>
      <c r="I275" s="7"/>
      <c r="J275" s="8"/>
      <c r="K275" s="6" t="str">
        <f t="shared" si="12"/>
        <v/>
      </c>
      <c r="M275" s="27" t="str">
        <f t="shared" si="13"/>
        <v/>
      </c>
      <c r="O275" s="27" t="str">
        <f t="shared" si="13"/>
        <v/>
      </c>
      <c r="R275" s="9"/>
      <c r="S275" s="13"/>
    </row>
    <row r="276" spans="8:19" x14ac:dyDescent="0.45">
      <c r="H276" s="13">
        <f t="shared" si="14"/>
        <v>272</v>
      </c>
      <c r="I276" s="7"/>
      <c r="J276" s="8"/>
      <c r="K276" s="6" t="str">
        <f t="shared" si="12"/>
        <v/>
      </c>
      <c r="M276" s="27" t="str">
        <f t="shared" si="13"/>
        <v/>
      </c>
      <c r="O276" s="27" t="str">
        <f t="shared" si="13"/>
        <v/>
      </c>
      <c r="R276" s="9"/>
      <c r="S276" s="13"/>
    </row>
    <row r="277" spans="8:19" x14ac:dyDescent="0.45">
      <c r="H277" s="13">
        <f t="shared" si="14"/>
        <v>273</v>
      </c>
      <c r="I277" s="7"/>
      <c r="J277" s="8"/>
      <c r="K277" s="6" t="str">
        <f t="shared" si="12"/>
        <v/>
      </c>
      <c r="M277" s="27" t="str">
        <f t="shared" si="13"/>
        <v/>
      </c>
      <c r="O277" s="27" t="str">
        <f t="shared" si="13"/>
        <v/>
      </c>
      <c r="R277" s="9"/>
      <c r="S277" s="13"/>
    </row>
    <row r="278" spans="8:19" x14ac:dyDescent="0.45">
      <c r="H278" s="13">
        <f t="shared" si="14"/>
        <v>274</v>
      </c>
      <c r="I278" s="7"/>
      <c r="J278" s="8"/>
      <c r="K278" s="6" t="str">
        <f t="shared" si="12"/>
        <v/>
      </c>
      <c r="M278" s="27" t="str">
        <f t="shared" si="13"/>
        <v/>
      </c>
      <c r="O278" s="27" t="str">
        <f t="shared" si="13"/>
        <v/>
      </c>
      <c r="R278" s="9"/>
      <c r="S278" s="13"/>
    </row>
    <row r="279" spans="8:19" x14ac:dyDescent="0.45">
      <c r="H279" s="13">
        <f t="shared" si="14"/>
        <v>275</v>
      </c>
      <c r="I279" s="7"/>
      <c r="J279" s="8"/>
      <c r="K279" s="6" t="str">
        <f t="shared" si="12"/>
        <v/>
      </c>
      <c r="M279" s="27" t="str">
        <f t="shared" si="13"/>
        <v/>
      </c>
      <c r="O279" s="27" t="str">
        <f t="shared" si="13"/>
        <v/>
      </c>
      <c r="R279" s="9"/>
      <c r="S279" s="13"/>
    </row>
    <row r="280" spans="8:19" x14ac:dyDescent="0.45">
      <c r="H280" s="13">
        <f t="shared" si="14"/>
        <v>276</v>
      </c>
      <c r="I280" s="7"/>
      <c r="J280" s="8"/>
      <c r="K280" s="6" t="str">
        <f t="shared" si="12"/>
        <v/>
      </c>
      <c r="M280" s="27" t="str">
        <f t="shared" si="13"/>
        <v/>
      </c>
      <c r="O280" s="27" t="str">
        <f t="shared" si="13"/>
        <v/>
      </c>
      <c r="R280" s="9"/>
      <c r="S280" s="13"/>
    </row>
    <row r="281" spans="8:19" x14ac:dyDescent="0.45">
      <c r="H281" s="13">
        <f t="shared" si="14"/>
        <v>277</v>
      </c>
      <c r="I281" s="7"/>
      <c r="J281" s="8"/>
      <c r="K281" s="6" t="str">
        <f t="shared" si="12"/>
        <v/>
      </c>
      <c r="M281" s="27" t="str">
        <f t="shared" si="13"/>
        <v/>
      </c>
      <c r="O281" s="27" t="str">
        <f t="shared" si="13"/>
        <v/>
      </c>
      <c r="R281" s="9"/>
      <c r="S281" s="13"/>
    </row>
    <row r="282" spans="8:19" x14ac:dyDescent="0.45">
      <c r="H282" s="13">
        <f t="shared" si="14"/>
        <v>278</v>
      </c>
      <c r="I282" s="7"/>
      <c r="J282" s="8"/>
      <c r="K282" s="6" t="str">
        <f t="shared" si="12"/>
        <v/>
      </c>
      <c r="M282" s="27" t="str">
        <f t="shared" si="13"/>
        <v/>
      </c>
      <c r="O282" s="27" t="str">
        <f t="shared" si="13"/>
        <v/>
      </c>
      <c r="R282" s="9"/>
      <c r="S282" s="13"/>
    </row>
    <row r="283" spans="8:19" x14ac:dyDescent="0.45">
      <c r="H283" s="13">
        <f t="shared" si="14"/>
        <v>279</v>
      </c>
      <c r="I283" s="7"/>
      <c r="J283" s="8"/>
      <c r="K283" s="6" t="str">
        <f t="shared" si="12"/>
        <v/>
      </c>
      <c r="M283" s="27" t="str">
        <f t="shared" si="13"/>
        <v/>
      </c>
      <c r="O283" s="27" t="str">
        <f t="shared" si="13"/>
        <v/>
      </c>
      <c r="R283" s="9"/>
      <c r="S283" s="13"/>
    </row>
    <row r="284" spans="8:19" x14ac:dyDescent="0.45">
      <c r="H284" s="13">
        <f t="shared" si="14"/>
        <v>280</v>
      </c>
      <c r="I284" s="7"/>
      <c r="J284" s="8"/>
      <c r="K284" s="6" t="str">
        <f t="shared" si="12"/>
        <v/>
      </c>
      <c r="M284" s="27" t="str">
        <f t="shared" si="13"/>
        <v/>
      </c>
      <c r="O284" s="27" t="str">
        <f t="shared" si="13"/>
        <v/>
      </c>
      <c r="R284" s="9"/>
      <c r="S284" s="13"/>
    </row>
    <row r="285" spans="8:19" x14ac:dyDescent="0.45">
      <c r="H285" s="13">
        <f t="shared" si="14"/>
        <v>281</v>
      </c>
      <c r="I285" s="7"/>
      <c r="J285" s="8"/>
      <c r="K285" s="6" t="str">
        <f t="shared" si="12"/>
        <v/>
      </c>
      <c r="M285" s="27" t="str">
        <f t="shared" si="13"/>
        <v/>
      </c>
      <c r="O285" s="27" t="str">
        <f t="shared" si="13"/>
        <v/>
      </c>
      <c r="R285" s="9"/>
      <c r="S285" s="13"/>
    </row>
    <row r="286" spans="8:19" x14ac:dyDescent="0.45">
      <c r="H286" s="13">
        <f t="shared" si="14"/>
        <v>282</v>
      </c>
      <c r="I286" s="7"/>
      <c r="J286" s="8"/>
      <c r="K286" s="6" t="str">
        <f t="shared" si="12"/>
        <v/>
      </c>
      <c r="M286" s="27" t="str">
        <f t="shared" si="13"/>
        <v/>
      </c>
      <c r="O286" s="27" t="str">
        <f t="shared" si="13"/>
        <v/>
      </c>
      <c r="R286" s="9"/>
      <c r="S286" s="13"/>
    </row>
    <row r="287" spans="8:19" x14ac:dyDescent="0.45">
      <c r="H287" s="13">
        <f t="shared" si="14"/>
        <v>283</v>
      </c>
      <c r="I287" s="7"/>
      <c r="J287" s="8"/>
      <c r="K287" s="6" t="str">
        <f t="shared" si="12"/>
        <v/>
      </c>
      <c r="M287" s="27" t="str">
        <f t="shared" si="13"/>
        <v/>
      </c>
      <c r="O287" s="27" t="str">
        <f t="shared" si="13"/>
        <v/>
      </c>
      <c r="R287" s="9"/>
      <c r="S287" s="13"/>
    </row>
    <row r="288" spans="8:19" x14ac:dyDescent="0.45">
      <c r="H288" s="13">
        <f t="shared" si="14"/>
        <v>284</v>
      </c>
      <c r="I288" s="7"/>
      <c r="J288" s="8"/>
      <c r="K288" s="6" t="str">
        <f t="shared" si="12"/>
        <v/>
      </c>
      <c r="M288" s="27" t="str">
        <f t="shared" si="13"/>
        <v/>
      </c>
      <c r="O288" s="27" t="str">
        <f t="shared" si="13"/>
        <v/>
      </c>
      <c r="R288" s="9"/>
      <c r="S288" s="13"/>
    </row>
    <row r="289" spans="8:19" x14ac:dyDescent="0.45">
      <c r="H289" s="13">
        <f t="shared" si="14"/>
        <v>285</v>
      </c>
      <c r="I289" s="7"/>
      <c r="J289" s="8"/>
      <c r="K289" s="6" t="str">
        <f t="shared" si="12"/>
        <v/>
      </c>
      <c r="M289" s="27" t="str">
        <f t="shared" si="13"/>
        <v/>
      </c>
      <c r="O289" s="27" t="str">
        <f t="shared" si="13"/>
        <v/>
      </c>
      <c r="R289" s="9"/>
      <c r="S289" s="13"/>
    </row>
    <row r="290" spans="8:19" x14ac:dyDescent="0.45">
      <c r="H290" s="13">
        <f t="shared" si="14"/>
        <v>286</v>
      </c>
      <c r="I290" s="7"/>
      <c r="J290" s="8"/>
      <c r="K290" s="6" t="str">
        <f t="shared" si="12"/>
        <v/>
      </c>
      <c r="M290" s="27" t="str">
        <f t="shared" si="13"/>
        <v/>
      </c>
      <c r="O290" s="27" t="str">
        <f t="shared" si="13"/>
        <v/>
      </c>
      <c r="R290" s="9"/>
      <c r="S290" s="13"/>
    </row>
    <row r="291" spans="8:19" x14ac:dyDescent="0.45">
      <c r="H291" s="13">
        <f t="shared" si="14"/>
        <v>287</v>
      </c>
      <c r="I291" s="7"/>
      <c r="J291" s="8"/>
      <c r="K291" s="6" t="str">
        <f t="shared" si="12"/>
        <v/>
      </c>
      <c r="M291" s="27" t="str">
        <f t="shared" si="13"/>
        <v/>
      </c>
      <c r="O291" s="27" t="str">
        <f t="shared" si="13"/>
        <v/>
      </c>
      <c r="R291" s="9"/>
      <c r="S291" s="13"/>
    </row>
    <row r="292" spans="8:19" x14ac:dyDescent="0.45">
      <c r="H292" s="13">
        <f t="shared" si="14"/>
        <v>288</v>
      </c>
      <c r="I292" s="7"/>
      <c r="J292" s="8"/>
      <c r="K292" s="6" t="str">
        <f t="shared" si="12"/>
        <v/>
      </c>
      <c r="M292" s="27" t="str">
        <f t="shared" si="13"/>
        <v/>
      </c>
      <c r="O292" s="27" t="str">
        <f t="shared" si="13"/>
        <v/>
      </c>
      <c r="R292" s="9"/>
      <c r="S292" s="13"/>
    </row>
    <row r="293" spans="8:19" x14ac:dyDescent="0.45">
      <c r="H293" s="13">
        <f t="shared" si="14"/>
        <v>289</v>
      </c>
      <c r="I293" s="7"/>
      <c r="J293" s="8"/>
      <c r="K293" s="6" t="str">
        <f t="shared" si="12"/>
        <v/>
      </c>
      <c r="M293" s="27" t="str">
        <f t="shared" si="13"/>
        <v/>
      </c>
      <c r="O293" s="27" t="str">
        <f t="shared" si="13"/>
        <v/>
      </c>
      <c r="R293" s="9"/>
      <c r="S293" s="13"/>
    </row>
    <row r="294" spans="8:19" x14ac:dyDescent="0.45">
      <c r="H294" s="13">
        <f t="shared" si="14"/>
        <v>290</v>
      </c>
      <c r="I294" s="7"/>
      <c r="J294" s="8"/>
      <c r="K294" s="6" t="str">
        <f t="shared" si="12"/>
        <v/>
      </c>
      <c r="M294" s="27" t="str">
        <f t="shared" si="13"/>
        <v/>
      </c>
      <c r="O294" s="27" t="str">
        <f t="shared" si="13"/>
        <v/>
      </c>
      <c r="R294" s="9"/>
      <c r="S294" s="13"/>
    </row>
    <row r="295" spans="8:19" x14ac:dyDescent="0.45">
      <c r="H295" s="13">
        <f t="shared" si="14"/>
        <v>291</v>
      </c>
      <c r="I295" s="7"/>
      <c r="J295" s="8"/>
      <c r="K295" s="6" t="str">
        <f t="shared" si="12"/>
        <v/>
      </c>
      <c r="M295" s="27" t="str">
        <f t="shared" si="13"/>
        <v/>
      </c>
      <c r="O295" s="27" t="str">
        <f t="shared" si="13"/>
        <v/>
      </c>
      <c r="R295" s="9"/>
      <c r="S295" s="13"/>
    </row>
    <row r="296" spans="8:19" x14ac:dyDescent="0.45">
      <c r="H296" s="13">
        <f t="shared" si="14"/>
        <v>292</v>
      </c>
      <c r="I296" s="7"/>
      <c r="J296" s="8"/>
      <c r="K296" s="6" t="str">
        <f t="shared" si="12"/>
        <v/>
      </c>
      <c r="M296" s="27" t="str">
        <f t="shared" si="13"/>
        <v/>
      </c>
      <c r="O296" s="27" t="str">
        <f t="shared" si="13"/>
        <v/>
      </c>
      <c r="R296" s="9"/>
      <c r="S296" s="13"/>
    </row>
    <row r="297" spans="8:19" x14ac:dyDescent="0.45">
      <c r="H297" s="13">
        <f t="shared" si="14"/>
        <v>293</v>
      </c>
      <c r="I297" s="7"/>
      <c r="J297" s="8"/>
      <c r="K297" s="6" t="str">
        <f t="shared" si="12"/>
        <v/>
      </c>
      <c r="M297" s="27" t="str">
        <f t="shared" si="13"/>
        <v/>
      </c>
      <c r="O297" s="27" t="str">
        <f t="shared" si="13"/>
        <v/>
      </c>
      <c r="R297" s="9"/>
      <c r="S297" s="13"/>
    </row>
    <row r="298" spans="8:19" x14ac:dyDescent="0.45">
      <c r="H298" s="13">
        <f t="shared" si="14"/>
        <v>294</v>
      </c>
      <c r="I298" s="7"/>
      <c r="J298" s="8"/>
      <c r="K298" s="6" t="str">
        <f t="shared" si="12"/>
        <v/>
      </c>
      <c r="M298" s="27" t="str">
        <f t="shared" si="13"/>
        <v/>
      </c>
      <c r="O298" s="27" t="str">
        <f t="shared" si="13"/>
        <v/>
      </c>
      <c r="R298" s="9"/>
      <c r="S298" s="13"/>
    </row>
    <row r="299" spans="8:19" x14ac:dyDescent="0.45">
      <c r="H299" s="13">
        <f t="shared" si="14"/>
        <v>295</v>
      </c>
      <c r="I299" s="7"/>
      <c r="J299" s="8"/>
      <c r="K299" s="6" t="str">
        <f t="shared" si="12"/>
        <v/>
      </c>
      <c r="M299" s="27" t="str">
        <f t="shared" si="13"/>
        <v/>
      </c>
      <c r="O299" s="27" t="str">
        <f t="shared" si="13"/>
        <v/>
      </c>
      <c r="R299" s="9"/>
      <c r="S299" s="13"/>
    </row>
    <row r="300" spans="8:19" x14ac:dyDescent="0.45">
      <c r="H300" s="13">
        <f t="shared" si="14"/>
        <v>296</v>
      </c>
      <c r="I300" s="7"/>
      <c r="J300" s="8"/>
      <c r="K300" s="6" t="str">
        <f t="shared" si="12"/>
        <v/>
      </c>
      <c r="M300" s="27" t="str">
        <f t="shared" si="13"/>
        <v/>
      </c>
      <c r="O300" s="27" t="str">
        <f t="shared" si="13"/>
        <v/>
      </c>
      <c r="R300" s="9"/>
      <c r="S300" s="13"/>
    </row>
    <row r="301" spans="8:19" x14ac:dyDescent="0.45">
      <c r="H301" s="13">
        <f t="shared" si="14"/>
        <v>297</v>
      </c>
      <c r="I301" s="7"/>
      <c r="J301" s="8"/>
      <c r="K301" s="6" t="str">
        <f t="shared" si="12"/>
        <v/>
      </c>
      <c r="M301" s="27" t="str">
        <f t="shared" si="13"/>
        <v/>
      </c>
      <c r="O301" s="27" t="str">
        <f t="shared" si="13"/>
        <v/>
      </c>
      <c r="R301" s="9"/>
      <c r="S301" s="13"/>
    </row>
    <row r="302" spans="8:19" x14ac:dyDescent="0.45">
      <c r="H302" s="13">
        <f t="shared" si="14"/>
        <v>298</v>
      </c>
      <c r="I302" s="7"/>
      <c r="J302" s="8"/>
      <c r="K302" s="6" t="str">
        <f t="shared" si="12"/>
        <v/>
      </c>
      <c r="M302" s="27" t="str">
        <f t="shared" si="13"/>
        <v/>
      </c>
      <c r="O302" s="27" t="str">
        <f t="shared" si="13"/>
        <v/>
      </c>
      <c r="R302" s="9"/>
      <c r="S302" s="13"/>
    </row>
    <row r="303" spans="8:19" x14ac:dyDescent="0.45">
      <c r="H303" s="13">
        <f t="shared" si="14"/>
        <v>299</v>
      </c>
      <c r="I303" s="7"/>
      <c r="J303" s="8"/>
      <c r="K303" s="6" t="str">
        <f t="shared" si="12"/>
        <v/>
      </c>
      <c r="M303" s="27" t="str">
        <f t="shared" si="13"/>
        <v/>
      </c>
      <c r="O303" s="27" t="str">
        <f t="shared" si="13"/>
        <v/>
      </c>
      <c r="R303" s="9"/>
      <c r="S303" s="13"/>
    </row>
    <row r="304" spans="8:19" x14ac:dyDescent="0.45">
      <c r="H304" s="13">
        <f t="shared" si="14"/>
        <v>300</v>
      </c>
      <c r="I304" s="7"/>
      <c r="J304" s="8"/>
      <c r="K304" s="6" t="str">
        <f t="shared" si="12"/>
        <v/>
      </c>
      <c r="M304" s="27" t="str">
        <f t="shared" si="13"/>
        <v/>
      </c>
      <c r="O304" s="27" t="str">
        <f t="shared" si="13"/>
        <v/>
      </c>
      <c r="R304" s="9"/>
      <c r="S304" s="13"/>
    </row>
    <row r="305" spans="8:19" x14ac:dyDescent="0.45">
      <c r="H305" s="13">
        <f t="shared" si="14"/>
        <v>301</v>
      </c>
      <c r="I305" s="7"/>
      <c r="J305" s="8"/>
      <c r="K305" s="6" t="str">
        <f t="shared" si="12"/>
        <v/>
      </c>
      <c r="M305" s="27" t="str">
        <f t="shared" si="13"/>
        <v/>
      </c>
      <c r="O305" s="27" t="str">
        <f t="shared" si="13"/>
        <v/>
      </c>
      <c r="R305" s="9"/>
      <c r="S305" s="13"/>
    </row>
    <row r="306" spans="8:19" x14ac:dyDescent="0.45">
      <c r="H306" s="13">
        <f t="shared" si="14"/>
        <v>302</v>
      </c>
      <c r="I306" s="7"/>
      <c r="J306" s="8"/>
      <c r="K306" s="6" t="str">
        <f t="shared" si="12"/>
        <v/>
      </c>
      <c r="M306" s="27" t="str">
        <f t="shared" si="13"/>
        <v/>
      </c>
      <c r="O306" s="27" t="str">
        <f t="shared" si="13"/>
        <v/>
      </c>
      <c r="R306" s="9"/>
      <c r="S306" s="13"/>
    </row>
    <row r="307" spans="8:19" x14ac:dyDescent="0.45">
      <c r="H307" s="13">
        <f t="shared" si="14"/>
        <v>303</v>
      </c>
      <c r="I307" s="7"/>
      <c r="J307" s="8"/>
      <c r="K307" s="6" t="str">
        <f t="shared" si="12"/>
        <v/>
      </c>
      <c r="M307" s="27" t="str">
        <f t="shared" si="13"/>
        <v/>
      </c>
      <c r="O307" s="27" t="str">
        <f t="shared" si="13"/>
        <v/>
      </c>
      <c r="R307" s="9"/>
      <c r="S307" s="13"/>
    </row>
    <row r="308" spans="8:19" x14ac:dyDescent="0.45">
      <c r="H308" s="13">
        <f t="shared" si="14"/>
        <v>304</v>
      </c>
      <c r="I308" s="7"/>
      <c r="J308" s="8"/>
      <c r="K308" s="6" t="str">
        <f t="shared" si="12"/>
        <v/>
      </c>
      <c r="M308" s="27" t="str">
        <f t="shared" si="13"/>
        <v/>
      </c>
      <c r="O308" s="27" t="str">
        <f t="shared" si="13"/>
        <v/>
      </c>
      <c r="R308" s="9"/>
      <c r="S308" s="13"/>
    </row>
    <row r="309" spans="8:19" x14ac:dyDescent="0.45">
      <c r="H309" s="13">
        <f t="shared" si="14"/>
        <v>305</v>
      </c>
      <c r="I309" s="7"/>
      <c r="J309" s="8"/>
      <c r="K309" s="6" t="str">
        <f t="shared" si="12"/>
        <v/>
      </c>
      <c r="M309" s="27" t="str">
        <f t="shared" si="13"/>
        <v/>
      </c>
      <c r="O309" s="27" t="str">
        <f t="shared" si="13"/>
        <v/>
      </c>
      <c r="R309" s="9"/>
      <c r="S309" s="13"/>
    </row>
    <row r="310" spans="8:19" x14ac:dyDescent="0.45">
      <c r="H310" s="13">
        <f t="shared" si="14"/>
        <v>306</v>
      </c>
      <c r="I310" s="7"/>
      <c r="J310" s="8"/>
      <c r="K310" s="6" t="str">
        <f t="shared" si="12"/>
        <v/>
      </c>
      <c r="M310" s="27" t="str">
        <f t="shared" si="13"/>
        <v/>
      </c>
      <c r="O310" s="27" t="str">
        <f t="shared" si="13"/>
        <v/>
      </c>
      <c r="R310" s="9"/>
      <c r="S310" s="13"/>
    </row>
    <row r="311" spans="8:19" x14ac:dyDescent="0.45">
      <c r="H311" s="13">
        <f t="shared" si="14"/>
        <v>307</v>
      </c>
      <c r="I311" s="7"/>
      <c r="J311" s="8"/>
      <c r="K311" s="6" t="str">
        <f t="shared" si="12"/>
        <v/>
      </c>
      <c r="M311" s="27" t="str">
        <f t="shared" si="13"/>
        <v/>
      </c>
      <c r="O311" s="27" t="str">
        <f t="shared" si="13"/>
        <v/>
      </c>
      <c r="R311" s="9"/>
      <c r="S311" s="13"/>
    </row>
    <row r="312" spans="8:19" x14ac:dyDescent="0.45">
      <c r="H312" s="13">
        <f t="shared" si="14"/>
        <v>308</v>
      </c>
      <c r="I312" s="7"/>
      <c r="J312" s="8"/>
      <c r="K312" s="6" t="str">
        <f t="shared" si="12"/>
        <v/>
      </c>
      <c r="M312" s="27" t="str">
        <f t="shared" si="13"/>
        <v/>
      </c>
      <c r="O312" s="27" t="str">
        <f t="shared" si="13"/>
        <v/>
      </c>
      <c r="R312" s="9"/>
      <c r="S312" s="13"/>
    </row>
    <row r="313" spans="8:19" x14ac:dyDescent="0.45">
      <c r="H313" s="13">
        <f t="shared" si="14"/>
        <v>309</v>
      </c>
      <c r="I313" s="7"/>
      <c r="J313" s="8"/>
      <c r="K313" s="6" t="str">
        <f t="shared" si="12"/>
        <v/>
      </c>
      <c r="M313" s="27" t="str">
        <f t="shared" si="13"/>
        <v/>
      </c>
      <c r="O313" s="27" t="str">
        <f t="shared" si="13"/>
        <v/>
      </c>
      <c r="R313" s="9"/>
      <c r="S313" s="13"/>
    </row>
    <row r="314" spans="8:19" x14ac:dyDescent="0.45">
      <c r="H314" s="13">
        <f t="shared" si="14"/>
        <v>310</v>
      </c>
      <c r="I314" s="7"/>
      <c r="J314" s="8"/>
      <c r="K314" s="6" t="str">
        <f t="shared" si="12"/>
        <v/>
      </c>
      <c r="M314" s="27" t="str">
        <f t="shared" si="13"/>
        <v/>
      </c>
      <c r="O314" s="27" t="str">
        <f t="shared" si="13"/>
        <v/>
      </c>
      <c r="R314" s="9"/>
      <c r="S314" s="13"/>
    </row>
    <row r="315" spans="8:19" x14ac:dyDescent="0.45">
      <c r="H315" s="13">
        <f t="shared" si="14"/>
        <v>311</v>
      </c>
      <c r="I315" s="7"/>
      <c r="J315" s="8"/>
      <c r="K315" s="6" t="str">
        <f t="shared" si="12"/>
        <v/>
      </c>
      <c r="M315" s="27" t="str">
        <f t="shared" si="13"/>
        <v/>
      </c>
      <c r="O315" s="27" t="str">
        <f t="shared" si="13"/>
        <v/>
      </c>
      <c r="R315" s="9"/>
      <c r="S315" s="13"/>
    </row>
    <row r="316" spans="8:19" x14ac:dyDescent="0.45">
      <c r="H316" s="13">
        <f t="shared" si="14"/>
        <v>312</v>
      </c>
      <c r="I316" s="7"/>
      <c r="J316" s="8"/>
      <c r="K316" s="6" t="str">
        <f t="shared" si="12"/>
        <v/>
      </c>
      <c r="M316" s="27" t="str">
        <f t="shared" si="13"/>
        <v/>
      </c>
      <c r="O316" s="27" t="str">
        <f t="shared" si="13"/>
        <v/>
      </c>
      <c r="R316" s="9"/>
      <c r="S316" s="13"/>
    </row>
    <row r="317" spans="8:19" x14ac:dyDescent="0.45">
      <c r="H317" s="13">
        <f t="shared" si="14"/>
        <v>313</v>
      </c>
      <c r="I317" s="7"/>
      <c r="J317" s="8"/>
      <c r="K317" s="6" t="str">
        <f t="shared" si="12"/>
        <v/>
      </c>
      <c r="M317" s="27" t="str">
        <f t="shared" si="13"/>
        <v/>
      </c>
      <c r="O317" s="27" t="str">
        <f t="shared" si="13"/>
        <v/>
      </c>
      <c r="R317" s="9"/>
      <c r="S317" s="13"/>
    </row>
    <row r="318" spans="8:19" x14ac:dyDescent="0.45">
      <c r="H318" s="13">
        <f t="shared" si="14"/>
        <v>314</v>
      </c>
      <c r="I318" s="7"/>
      <c r="J318" s="8"/>
      <c r="K318" s="6" t="str">
        <f t="shared" si="12"/>
        <v/>
      </c>
      <c r="M318" s="27" t="str">
        <f t="shared" si="13"/>
        <v/>
      </c>
      <c r="O318" s="27" t="str">
        <f t="shared" si="13"/>
        <v/>
      </c>
      <c r="R318" s="9"/>
      <c r="S318" s="13"/>
    </row>
    <row r="319" spans="8:19" x14ac:dyDescent="0.45">
      <c r="H319" s="13">
        <f t="shared" si="14"/>
        <v>315</v>
      </c>
      <c r="I319" s="7"/>
      <c r="J319" s="8"/>
      <c r="K319" s="6" t="str">
        <f t="shared" si="12"/>
        <v/>
      </c>
      <c r="M319" s="27" t="str">
        <f t="shared" si="13"/>
        <v/>
      </c>
      <c r="O319" s="27" t="str">
        <f t="shared" si="13"/>
        <v/>
      </c>
      <c r="R319" s="9"/>
      <c r="S319" s="13"/>
    </row>
    <row r="320" spans="8:19" x14ac:dyDescent="0.45">
      <c r="H320" s="13">
        <f t="shared" si="14"/>
        <v>316</v>
      </c>
      <c r="I320" s="7"/>
      <c r="J320" s="8"/>
      <c r="K320" s="6" t="str">
        <f t="shared" si="12"/>
        <v/>
      </c>
      <c r="M320" s="27" t="str">
        <f t="shared" si="13"/>
        <v/>
      </c>
      <c r="O320" s="27" t="str">
        <f t="shared" si="13"/>
        <v/>
      </c>
      <c r="R320" s="9"/>
      <c r="S320" s="13"/>
    </row>
    <row r="321" spans="8:19" x14ac:dyDescent="0.45">
      <c r="H321" s="13">
        <f t="shared" si="14"/>
        <v>317</v>
      </c>
      <c r="I321" s="7"/>
      <c r="J321" s="8"/>
      <c r="K321" s="6" t="str">
        <f t="shared" si="12"/>
        <v/>
      </c>
      <c r="M321" s="27" t="str">
        <f t="shared" si="13"/>
        <v/>
      </c>
      <c r="O321" s="27" t="str">
        <f t="shared" si="13"/>
        <v/>
      </c>
      <c r="R321" s="9"/>
      <c r="S321" s="13"/>
    </row>
    <row r="322" spans="8:19" x14ac:dyDescent="0.45">
      <c r="H322" s="13">
        <f t="shared" si="14"/>
        <v>318</v>
      </c>
      <c r="I322" s="7"/>
      <c r="J322" s="8"/>
      <c r="K322" s="6" t="str">
        <f t="shared" si="12"/>
        <v/>
      </c>
      <c r="M322" s="27" t="str">
        <f t="shared" si="13"/>
        <v/>
      </c>
      <c r="O322" s="27" t="str">
        <f t="shared" si="13"/>
        <v/>
      </c>
      <c r="R322" s="9"/>
      <c r="S322" s="13"/>
    </row>
    <row r="323" spans="8:19" x14ac:dyDescent="0.45">
      <c r="H323" s="13">
        <f t="shared" si="14"/>
        <v>319</v>
      </c>
      <c r="I323" s="7"/>
      <c r="J323" s="8"/>
      <c r="K323" s="6" t="str">
        <f t="shared" si="12"/>
        <v/>
      </c>
      <c r="M323" s="27" t="str">
        <f t="shared" si="13"/>
        <v/>
      </c>
      <c r="O323" s="27" t="str">
        <f t="shared" si="13"/>
        <v/>
      </c>
      <c r="R323" s="9"/>
      <c r="S323" s="13"/>
    </row>
    <row r="324" spans="8:19" x14ac:dyDescent="0.45">
      <c r="H324" s="13">
        <f t="shared" si="14"/>
        <v>320</v>
      </c>
      <c r="I324" s="7"/>
      <c r="J324" s="8"/>
      <c r="K324" s="6" t="str">
        <f t="shared" si="12"/>
        <v/>
      </c>
      <c r="M324" s="27" t="str">
        <f t="shared" si="13"/>
        <v/>
      </c>
      <c r="O324" s="27" t="str">
        <f t="shared" si="13"/>
        <v/>
      </c>
      <c r="R324" s="9"/>
      <c r="S324" s="13"/>
    </row>
    <row r="325" spans="8:19" x14ac:dyDescent="0.45">
      <c r="H325" s="13">
        <f t="shared" si="14"/>
        <v>321</v>
      </c>
      <c r="I325" s="7"/>
      <c r="J325" s="8"/>
      <c r="K325" s="6" t="str">
        <f t="shared" si="12"/>
        <v/>
      </c>
      <c r="M325" s="27" t="str">
        <f t="shared" si="13"/>
        <v/>
      </c>
      <c r="O325" s="27" t="str">
        <f t="shared" si="13"/>
        <v/>
      </c>
      <c r="R325" s="9"/>
      <c r="S325" s="13"/>
    </row>
    <row r="326" spans="8:19" x14ac:dyDescent="0.45">
      <c r="H326" s="13">
        <f t="shared" si="14"/>
        <v>322</v>
      </c>
      <c r="I326" s="7"/>
      <c r="J326" s="8"/>
      <c r="K326" s="6" t="str">
        <f t="shared" ref="K326:K370" si="15">IF(OR(I326="",J326=""),"",HOUR(J326-I326))</f>
        <v/>
      </c>
      <c r="M326" s="27" t="str">
        <f t="shared" ref="M326:O370" si="16">IF(AND(OR(L326=0,L326=""),ISNUMBER($K326),$K326&gt;0),"ERROR: Time Operating Without Throughput",IF(AND(OR($K326=0,$K326=""),L326&gt;0),"ERROR: Throughput Without Operating Duration",IF(OR(L326="",$K326="",$K326=0),"",L326/$K326)))</f>
        <v/>
      </c>
      <c r="O326" s="27" t="str">
        <f t="shared" si="16"/>
        <v/>
      </c>
      <c r="R326" s="9"/>
      <c r="S326" s="13"/>
    </row>
    <row r="327" spans="8:19" x14ac:dyDescent="0.45">
      <c r="H327" s="13">
        <f t="shared" ref="H327:H365" si="17">H326+DAY(1)</f>
        <v>323</v>
      </c>
      <c r="I327" s="7"/>
      <c r="J327" s="8"/>
      <c r="K327" s="6" t="str">
        <f t="shared" si="15"/>
        <v/>
      </c>
      <c r="M327" s="27" t="str">
        <f t="shared" si="16"/>
        <v/>
      </c>
      <c r="O327" s="27" t="str">
        <f t="shared" si="16"/>
        <v/>
      </c>
      <c r="R327" s="9"/>
      <c r="S327" s="13"/>
    </row>
    <row r="328" spans="8:19" x14ac:dyDescent="0.45">
      <c r="H328" s="13">
        <f t="shared" si="17"/>
        <v>324</v>
      </c>
      <c r="I328" s="7"/>
      <c r="J328" s="8"/>
      <c r="K328" s="6" t="str">
        <f t="shared" si="15"/>
        <v/>
      </c>
      <c r="M328" s="27" t="str">
        <f t="shared" si="16"/>
        <v/>
      </c>
      <c r="O328" s="27" t="str">
        <f t="shared" si="16"/>
        <v/>
      </c>
      <c r="R328" s="9"/>
      <c r="S328" s="13"/>
    </row>
    <row r="329" spans="8:19" x14ac:dyDescent="0.45">
      <c r="H329" s="13">
        <f t="shared" si="17"/>
        <v>325</v>
      </c>
      <c r="I329" s="7"/>
      <c r="J329" s="8"/>
      <c r="K329" s="6" t="str">
        <f t="shared" si="15"/>
        <v/>
      </c>
      <c r="M329" s="27" t="str">
        <f t="shared" si="16"/>
        <v/>
      </c>
      <c r="O329" s="27" t="str">
        <f t="shared" si="16"/>
        <v/>
      </c>
      <c r="R329" s="9"/>
      <c r="S329" s="13"/>
    </row>
    <row r="330" spans="8:19" x14ac:dyDescent="0.45">
      <c r="H330" s="13">
        <f t="shared" si="17"/>
        <v>326</v>
      </c>
      <c r="I330" s="7"/>
      <c r="J330" s="8"/>
      <c r="K330" s="6" t="str">
        <f t="shared" si="15"/>
        <v/>
      </c>
      <c r="M330" s="27" t="str">
        <f t="shared" si="16"/>
        <v/>
      </c>
      <c r="O330" s="27" t="str">
        <f t="shared" si="16"/>
        <v/>
      </c>
      <c r="R330" s="9"/>
      <c r="S330" s="13"/>
    </row>
    <row r="331" spans="8:19" x14ac:dyDescent="0.45">
      <c r="H331" s="13">
        <f t="shared" si="17"/>
        <v>327</v>
      </c>
      <c r="I331" s="7"/>
      <c r="J331" s="8"/>
      <c r="K331" s="6" t="str">
        <f t="shared" si="15"/>
        <v/>
      </c>
      <c r="M331" s="27" t="str">
        <f t="shared" si="16"/>
        <v/>
      </c>
      <c r="O331" s="27" t="str">
        <f t="shared" si="16"/>
        <v/>
      </c>
      <c r="R331" s="9"/>
      <c r="S331" s="13"/>
    </row>
    <row r="332" spans="8:19" x14ac:dyDescent="0.45">
      <c r="H332" s="13">
        <f t="shared" si="17"/>
        <v>328</v>
      </c>
      <c r="I332" s="7"/>
      <c r="J332" s="8"/>
      <c r="K332" s="6" t="str">
        <f t="shared" si="15"/>
        <v/>
      </c>
      <c r="M332" s="27" t="str">
        <f t="shared" si="16"/>
        <v/>
      </c>
      <c r="O332" s="27" t="str">
        <f t="shared" si="16"/>
        <v/>
      </c>
      <c r="R332" s="9"/>
      <c r="S332" s="13"/>
    </row>
    <row r="333" spans="8:19" x14ac:dyDescent="0.45">
      <c r="H333" s="13">
        <f t="shared" si="17"/>
        <v>329</v>
      </c>
      <c r="I333" s="7"/>
      <c r="J333" s="8"/>
      <c r="K333" s="6" t="str">
        <f t="shared" si="15"/>
        <v/>
      </c>
      <c r="M333" s="27" t="str">
        <f t="shared" si="16"/>
        <v/>
      </c>
      <c r="O333" s="27" t="str">
        <f t="shared" si="16"/>
        <v/>
      </c>
      <c r="R333" s="9"/>
      <c r="S333" s="13"/>
    </row>
    <row r="334" spans="8:19" x14ac:dyDescent="0.45">
      <c r="H334" s="13">
        <f t="shared" si="17"/>
        <v>330</v>
      </c>
      <c r="I334" s="7"/>
      <c r="J334" s="8"/>
      <c r="K334" s="6" t="str">
        <f t="shared" si="15"/>
        <v/>
      </c>
      <c r="M334" s="27" t="str">
        <f t="shared" si="16"/>
        <v/>
      </c>
      <c r="O334" s="27" t="str">
        <f t="shared" si="16"/>
        <v/>
      </c>
      <c r="R334" s="9"/>
      <c r="S334" s="13"/>
    </row>
    <row r="335" spans="8:19" x14ac:dyDescent="0.45">
      <c r="H335" s="13">
        <f t="shared" si="17"/>
        <v>331</v>
      </c>
      <c r="I335" s="7"/>
      <c r="J335" s="8"/>
      <c r="K335" s="6" t="str">
        <f t="shared" si="15"/>
        <v/>
      </c>
      <c r="M335" s="27" t="str">
        <f t="shared" si="16"/>
        <v/>
      </c>
      <c r="O335" s="27" t="str">
        <f t="shared" si="16"/>
        <v/>
      </c>
      <c r="R335" s="9"/>
      <c r="S335" s="13"/>
    </row>
    <row r="336" spans="8:19" x14ac:dyDescent="0.45">
      <c r="H336" s="13">
        <f t="shared" si="17"/>
        <v>332</v>
      </c>
      <c r="I336" s="7"/>
      <c r="J336" s="8"/>
      <c r="K336" s="6" t="str">
        <f t="shared" si="15"/>
        <v/>
      </c>
      <c r="M336" s="27" t="str">
        <f t="shared" si="16"/>
        <v/>
      </c>
      <c r="O336" s="27" t="str">
        <f t="shared" si="16"/>
        <v/>
      </c>
      <c r="R336" s="9"/>
      <c r="S336" s="13"/>
    </row>
    <row r="337" spans="8:19" x14ac:dyDescent="0.45">
      <c r="H337" s="13">
        <f t="shared" si="17"/>
        <v>333</v>
      </c>
      <c r="I337" s="7"/>
      <c r="J337" s="8"/>
      <c r="K337" s="6" t="str">
        <f t="shared" si="15"/>
        <v/>
      </c>
      <c r="M337" s="27" t="str">
        <f t="shared" si="16"/>
        <v/>
      </c>
      <c r="O337" s="27" t="str">
        <f t="shared" si="16"/>
        <v/>
      </c>
      <c r="R337" s="9"/>
      <c r="S337" s="13"/>
    </row>
    <row r="338" spans="8:19" x14ac:dyDescent="0.45">
      <c r="H338" s="13">
        <f t="shared" si="17"/>
        <v>334</v>
      </c>
      <c r="I338" s="7"/>
      <c r="J338" s="8"/>
      <c r="K338" s="6" t="str">
        <f t="shared" si="15"/>
        <v/>
      </c>
      <c r="M338" s="27" t="str">
        <f t="shared" si="16"/>
        <v/>
      </c>
      <c r="O338" s="27" t="str">
        <f t="shared" si="16"/>
        <v/>
      </c>
      <c r="R338" s="9"/>
      <c r="S338" s="13"/>
    </row>
    <row r="339" spans="8:19" x14ac:dyDescent="0.45">
      <c r="H339" s="13">
        <f t="shared" si="17"/>
        <v>335</v>
      </c>
      <c r="I339" s="7"/>
      <c r="J339" s="8"/>
      <c r="K339" s="6" t="str">
        <f t="shared" si="15"/>
        <v/>
      </c>
      <c r="M339" s="27" t="str">
        <f t="shared" si="16"/>
        <v/>
      </c>
      <c r="O339" s="27" t="str">
        <f t="shared" si="16"/>
        <v/>
      </c>
      <c r="R339" s="9"/>
      <c r="S339" s="13"/>
    </row>
    <row r="340" spans="8:19" x14ac:dyDescent="0.45">
      <c r="H340" s="13">
        <f t="shared" si="17"/>
        <v>336</v>
      </c>
      <c r="I340" s="7"/>
      <c r="J340" s="8"/>
      <c r="K340" s="6" t="str">
        <f t="shared" si="15"/>
        <v/>
      </c>
      <c r="M340" s="27" t="str">
        <f t="shared" si="16"/>
        <v/>
      </c>
      <c r="O340" s="27" t="str">
        <f t="shared" si="16"/>
        <v/>
      </c>
      <c r="R340" s="9"/>
      <c r="S340" s="13"/>
    </row>
    <row r="341" spans="8:19" x14ac:dyDescent="0.45">
      <c r="H341" s="13">
        <f t="shared" si="17"/>
        <v>337</v>
      </c>
      <c r="I341" s="7"/>
      <c r="J341" s="8"/>
      <c r="K341" s="6" t="str">
        <f t="shared" si="15"/>
        <v/>
      </c>
      <c r="M341" s="27" t="str">
        <f t="shared" si="16"/>
        <v/>
      </c>
      <c r="O341" s="27" t="str">
        <f t="shared" si="16"/>
        <v/>
      </c>
      <c r="R341" s="9"/>
      <c r="S341" s="13"/>
    </row>
    <row r="342" spans="8:19" x14ac:dyDescent="0.45">
      <c r="H342" s="13">
        <f t="shared" si="17"/>
        <v>338</v>
      </c>
      <c r="I342" s="7"/>
      <c r="J342" s="8"/>
      <c r="K342" s="6" t="str">
        <f t="shared" si="15"/>
        <v/>
      </c>
      <c r="M342" s="27" t="str">
        <f t="shared" si="16"/>
        <v/>
      </c>
      <c r="O342" s="27" t="str">
        <f t="shared" si="16"/>
        <v/>
      </c>
      <c r="R342" s="9"/>
      <c r="S342" s="13"/>
    </row>
    <row r="343" spans="8:19" x14ac:dyDescent="0.45">
      <c r="H343" s="13">
        <f t="shared" si="17"/>
        <v>339</v>
      </c>
      <c r="I343" s="7"/>
      <c r="J343" s="8"/>
      <c r="K343" s="6" t="str">
        <f t="shared" si="15"/>
        <v/>
      </c>
      <c r="M343" s="27" t="str">
        <f t="shared" si="16"/>
        <v/>
      </c>
      <c r="O343" s="27" t="str">
        <f t="shared" si="16"/>
        <v/>
      </c>
      <c r="R343" s="9"/>
      <c r="S343" s="13"/>
    </row>
    <row r="344" spans="8:19" x14ac:dyDescent="0.45">
      <c r="H344" s="13">
        <f t="shared" si="17"/>
        <v>340</v>
      </c>
      <c r="I344" s="7"/>
      <c r="J344" s="8"/>
      <c r="K344" s="6" t="str">
        <f t="shared" si="15"/>
        <v/>
      </c>
      <c r="M344" s="27" t="str">
        <f t="shared" si="16"/>
        <v/>
      </c>
      <c r="O344" s="27" t="str">
        <f t="shared" si="16"/>
        <v/>
      </c>
      <c r="R344" s="9"/>
      <c r="S344" s="13"/>
    </row>
    <row r="345" spans="8:19" x14ac:dyDescent="0.45">
      <c r="H345" s="13">
        <f t="shared" si="17"/>
        <v>341</v>
      </c>
      <c r="I345" s="7"/>
      <c r="J345" s="8"/>
      <c r="K345" s="6" t="str">
        <f t="shared" si="15"/>
        <v/>
      </c>
      <c r="M345" s="27" t="str">
        <f t="shared" si="16"/>
        <v/>
      </c>
      <c r="O345" s="27" t="str">
        <f t="shared" si="16"/>
        <v/>
      </c>
      <c r="R345" s="9"/>
      <c r="S345" s="13"/>
    </row>
    <row r="346" spans="8:19" x14ac:dyDescent="0.45">
      <c r="H346" s="13">
        <f t="shared" si="17"/>
        <v>342</v>
      </c>
      <c r="I346" s="7"/>
      <c r="J346" s="8"/>
      <c r="K346" s="6" t="str">
        <f t="shared" si="15"/>
        <v/>
      </c>
      <c r="M346" s="27" t="str">
        <f t="shared" si="16"/>
        <v/>
      </c>
      <c r="O346" s="27" t="str">
        <f t="shared" si="16"/>
        <v/>
      </c>
      <c r="R346" s="9"/>
      <c r="S346" s="13"/>
    </row>
    <row r="347" spans="8:19" x14ac:dyDescent="0.45">
      <c r="H347" s="13">
        <f t="shared" si="17"/>
        <v>343</v>
      </c>
      <c r="I347" s="7"/>
      <c r="J347" s="8"/>
      <c r="K347" s="6" t="str">
        <f t="shared" si="15"/>
        <v/>
      </c>
      <c r="M347" s="27" t="str">
        <f t="shared" si="16"/>
        <v/>
      </c>
      <c r="O347" s="27" t="str">
        <f t="shared" si="16"/>
        <v/>
      </c>
      <c r="R347" s="9"/>
      <c r="S347" s="13"/>
    </row>
    <row r="348" spans="8:19" x14ac:dyDescent="0.45">
      <c r="H348" s="13">
        <f t="shared" si="17"/>
        <v>344</v>
      </c>
      <c r="I348" s="7"/>
      <c r="J348" s="8"/>
      <c r="K348" s="6" t="str">
        <f t="shared" si="15"/>
        <v/>
      </c>
      <c r="M348" s="27" t="str">
        <f t="shared" si="16"/>
        <v/>
      </c>
      <c r="O348" s="27" t="str">
        <f t="shared" si="16"/>
        <v/>
      </c>
      <c r="R348" s="9"/>
      <c r="S348" s="13"/>
    </row>
    <row r="349" spans="8:19" x14ac:dyDescent="0.45">
      <c r="H349" s="13">
        <f t="shared" si="17"/>
        <v>345</v>
      </c>
      <c r="I349" s="7"/>
      <c r="J349" s="8"/>
      <c r="K349" s="6" t="str">
        <f t="shared" si="15"/>
        <v/>
      </c>
      <c r="M349" s="27" t="str">
        <f t="shared" si="16"/>
        <v/>
      </c>
      <c r="O349" s="27" t="str">
        <f t="shared" si="16"/>
        <v/>
      </c>
      <c r="R349" s="9"/>
      <c r="S349" s="13"/>
    </row>
    <row r="350" spans="8:19" x14ac:dyDescent="0.45">
      <c r="H350" s="13">
        <f t="shared" si="17"/>
        <v>346</v>
      </c>
      <c r="I350" s="7"/>
      <c r="J350" s="8"/>
      <c r="K350" s="6" t="str">
        <f t="shared" si="15"/>
        <v/>
      </c>
      <c r="M350" s="27" t="str">
        <f t="shared" si="16"/>
        <v/>
      </c>
      <c r="O350" s="27" t="str">
        <f t="shared" si="16"/>
        <v/>
      </c>
      <c r="R350" s="9"/>
      <c r="S350" s="13"/>
    </row>
    <row r="351" spans="8:19" x14ac:dyDescent="0.45">
      <c r="H351" s="13">
        <f t="shared" si="17"/>
        <v>347</v>
      </c>
      <c r="I351" s="7"/>
      <c r="J351" s="8"/>
      <c r="K351" s="6" t="str">
        <f t="shared" si="15"/>
        <v/>
      </c>
      <c r="M351" s="27" t="str">
        <f t="shared" si="16"/>
        <v/>
      </c>
      <c r="O351" s="27" t="str">
        <f t="shared" si="16"/>
        <v/>
      </c>
      <c r="R351" s="9"/>
      <c r="S351" s="13"/>
    </row>
    <row r="352" spans="8:19" x14ac:dyDescent="0.45">
      <c r="H352" s="13">
        <f t="shared" si="17"/>
        <v>348</v>
      </c>
      <c r="I352" s="7"/>
      <c r="J352" s="8"/>
      <c r="K352" s="6" t="str">
        <f t="shared" si="15"/>
        <v/>
      </c>
      <c r="M352" s="27" t="str">
        <f t="shared" si="16"/>
        <v/>
      </c>
      <c r="O352" s="27" t="str">
        <f t="shared" si="16"/>
        <v/>
      </c>
      <c r="R352" s="9"/>
      <c r="S352" s="13"/>
    </row>
    <row r="353" spans="8:19" x14ac:dyDescent="0.45">
      <c r="H353" s="13">
        <f t="shared" si="17"/>
        <v>349</v>
      </c>
      <c r="I353" s="7"/>
      <c r="J353" s="8"/>
      <c r="K353" s="6" t="str">
        <f t="shared" si="15"/>
        <v/>
      </c>
      <c r="M353" s="27" t="str">
        <f t="shared" si="16"/>
        <v/>
      </c>
      <c r="O353" s="27" t="str">
        <f t="shared" si="16"/>
        <v/>
      </c>
      <c r="R353" s="9"/>
      <c r="S353" s="13"/>
    </row>
    <row r="354" spans="8:19" x14ac:dyDescent="0.45">
      <c r="H354" s="13">
        <f t="shared" si="17"/>
        <v>350</v>
      </c>
      <c r="I354" s="7"/>
      <c r="J354" s="8"/>
      <c r="K354" s="6" t="str">
        <f t="shared" si="15"/>
        <v/>
      </c>
      <c r="M354" s="27" t="str">
        <f t="shared" si="16"/>
        <v/>
      </c>
      <c r="O354" s="27" t="str">
        <f t="shared" si="16"/>
        <v/>
      </c>
      <c r="R354" s="9"/>
      <c r="S354" s="13"/>
    </row>
    <row r="355" spans="8:19" x14ac:dyDescent="0.45">
      <c r="H355" s="13">
        <f t="shared" si="17"/>
        <v>351</v>
      </c>
      <c r="I355" s="7"/>
      <c r="J355" s="8"/>
      <c r="K355" s="6" t="str">
        <f t="shared" si="15"/>
        <v/>
      </c>
      <c r="M355" s="27" t="str">
        <f t="shared" si="16"/>
        <v/>
      </c>
      <c r="O355" s="27" t="str">
        <f t="shared" si="16"/>
        <v/>
      </c>
      <c r="R355" s="9"/>
      <c r="S355" s="13"/>
    </row>
    <row r="356" spans="8:19" x14ac:dyDescent="0.45">
      <c r="H356" s="13">
        <f t="shared" si="17"/>
        <v>352</v>
      </c>
      <c r="I356" s="7"/>
      <c r="J356" s="8"/>
      <c r="K356" s="6" t="str">
        <f t="shared" si="15"/>
        <v/>
      </c>
      <c r="M356" s="27" t="str">
        <f t="shared" si="16"/>
        <v/>
      </c>
      <c r="O356" s="27" t="str">
        <f t="shared" si="16"/>
        <v/>
      </c>
      <c r="R356" s="9"/>
      <c r="S356" s="13"/>
    </row>
    <row r="357" spans="8:19" x14ac:dyDescent="0.45">
      <c r="H357" s="13">
        <f t="shared" si="17"/>
        <v>353</v>
      </c>
      <c r="I357" s="7"/>
      <c r="J357" s="8"/>
      <c r="K357" s="6" t="str">
        <f t="shared" si="15"/>
        <v/>
      </c>
      <c r="M357" s="27" t="str">
        <f t="shared" si="16"/>
        <v/>
      </c>
      <c r="O357" s="27" t="str">
        <f t="shared" si="16"/>
        <v/>
      </c>
      <c r="R357" s="9"/>
      <c r="S357" s="13"/>
    </row>
    <row r="358" spans="8:19" x14ac:dyDescent="0.45">
      <c r="H358" s="13">
        <f t="shared" si="17"/>
        <v>354</v>
      </c>
      <c r="I358" s="7"/>
      <c r="J358" s="8"/>
      <c r="K358" s="6" t="str">
        <f t="shared" si="15"/>
        <v/>
      </c>
      <c r="M358" s="27" t="str">
        <f t="shared" si="16"/>
        <v/>
      </c>
      <c r="O358" s="27" t="str">
        <f t="shared" si="16"/>
        <v/>
      </c>
      <c r="R358" s="9"/>
      <c r="S358" s="13"/>
    </row>
    <row r="359" spans="8:19" x14ac:dyDescent="0.45">
      <c r="H359" s="13">
        <f t="shared" si="17"/>
        <v>355</v>
      </c>
      <c r="I359" s="7"/>
      <c r="J359" s="8"/>
      <c r="K359" s="6" t="str">
        <f t="shared" si="15"/>
        <v/>
      </c>
      <c r="M359" s="27" t="str">
        <f t="shared" si="16"/>
        <v/>
      </c>
      <c r="O359" s="27" t="str">
        <f t="shared" si="16"/>
        <v/>
      </c>
      <c r="R359" s="9"/>
      <c r="S359" s="13"/>
    </row>
    <row r="360" spans="8:19" x14ac:dyDescent="0.45">
      <c r="H360" s="13">
        <f t="shared" si="17"/>
        <v>356</v>
      </c>
      <c r="I360" s="7"/>
      <c r="J360" s="8"/>
      <c r="K360" s="6" t="str">
        <f t="shared" si="15"/>
        <v/>
      </c>
      <c r="M360" s="27" t="str">
        <f t="shared" si="16"/>
        <v/>
      </c>
      <c r="O360" s="27" t="str">
        <f t="shared" si="16"/>
        <v/>
      </c>
      <c r="R360" s="9"/>
      <c r="S360" s="13"/>
    </row>
    <row r="361" spans="8:19" x14ac:dyDescent="0.45">
      <c r="H361" s="13">
        <f t="shared" si="17"/>
        <v>357</v>
      </c>
      <c r="I361" s="7"/>
      <c r="J361" s="8"/>
      <c r="K361" s="6" t="str">
        <f t="shared" si="15"/>
        <v/>
      </c>
      <c r="M361" s="27" t="str">
        <f t="shared" si="16"/>
        <v/>
      </c>
      <c r="O361" s="27" t="str">
        <f t="shared" si="16"/>
        <v/>
      </c>
      <c r="R361" s="9"/>
      <c r="S361" s="13"/>
    </row>
    <row r="362" spans="8:19" x14ac:dyDescent="0.45">
      <c r="H362" s="13">
        <f t="shared" si="17"/>
        <v>358</v>
      </c>
      <c r="I362" s="7"/>
      <c r="J362" s="8"/>
      <c r="K362" s="6" t="str">
        <f t="shared" si="15"/>
        <v/>
      </c>
      <c r="M362" s="27" t="str">
        <f t="shared" si="16"/>
        <v/>
      </c>
      <c r="O362" s="27" t="str">
        <f t="shared" si="16"/>
        <v/>
      </c>
      <c r="R362" s="9"/>
      <c r="S362" s="13"/>
    </row>
    <row r="363" spans="8:19" x14ac:dyDescent="0.45">
      <c r="H363" s="13">
        <f t="shared" si="17"/>
        <v>359</v>
      </c>
      <c r="I363" s="7"/>
      <c r="J363" s="8"/>
      <c r="K363" s="6" t="str">
        <f t="shared" si="15"/>
        <v/>
      </c>
      <c r="M363" s="27" t="str">
        <f t="shared" si="16"/>
        <v/>
      </c>
      <c r="O363" s="27" t="str">
        <f t="shared" si="16"/>
        <v/>
      </c>
      <c r="R363" s="9"/>
      <c r="S363" s="13"/>
    </row>
    <row r="364" spans="8:19" x14ac:dyDescent="0.45">
      <c r="H364" s="13">
        <f t="shared" si="17"/>
        <v>360</v>
      </c>
      <c r="I364" s="7"/>
      <c r="J364" s="8"/>
      <c r="K364" s="6" t="str">
        <f t="shared" si="15"/>
        <v/>
      </c>
      <c r="M364" s="27" t="str">
        <f t="shared" si="16"/>
        <v/>
      </c>
      <c r="O364" s="27" t="str">
        <f t="shared" si="16"/>
        <v/>
      </c>
      <c r="R364" s="9"/>
      <c r="S364" s="13"/>
    </row>
    <row r="365" spans="8:19" x14ac:dyDescent="0.45">
      <c r="H365" s="13">
        <f t="shared" si="17"/>
        <v>361</v>
      </c>
      <c r="I365" s="7"/>
      <c r="J365" s="8"/>
      <c r="K365" s="6" t="str">
        <f t="shared" si="15"/>
        <v/>
      </c>
      <c r="M365" s="27" t="str">
        <f t="shared" si="16"/>
        <v/>
      </c>
      <c r="O365" s="27" t="str">
        <f t="shared" si="16"/>
        <v/>
      </c>
      <c r="R365" s="9"/>
      <c r="S365" s="13"/>
    </row>
    <row r="366" spans="8:19" x14ac:dyDescent="0.45">
      <c r="H366" s="13">
        <f>H365+DAY(1)</f>
        <v>362</v>
      </c>
      <c r="I366" s="7"/>
      <c r="J366" s="8"/>
      <c r="K366" s="6" t="str">
        <f t="shared" si="15"/>
        <v/>
      </c>
      <c r="M366" s="27" t="str">
        <f t="shared" si="16"/>
        <v/>
      </c>
      <c r="O366" s="27" t="str">
        <f t="shared" si="16"/>
        <v/>
      </c>
      <c r="R366" s="9"/>
      <c r="S366" s="13"/>
    </row>
    <row r="367" spans="8:19" x14ac:dyDescent="0.45">
      <c r="H367" s="13">
        <f t="shared" ref="H367:H368" si="18">H366+DAY(1)</f>
        <v>363</v>
      </c>
      <c r="I367" s="7"/>
      <c r="J367" s="8"/>
      <c r="K367" s="6" t="str">
        <f t="shared" si="15"/>
        <v/>
      </c>
      <c r="M367" s="27" t="str">
        <f t="shared" si="16"/>
        <v/>
      </c>
      <c r="O367" s="27" t="str">
        <f t="shared" si="16"/>
        <v/>
      </c>
      <c r="R367" s="9"/>
      <c r="S367" s="13"/>
    </row>
    <row r="368" spans="8:19" x14ac:dyDescent="0.45">
      <c r="H368" s="13">
        <f t="shared" si="18"/>
        <v>364</v>
      </c>
      <c r="I368" s="7"/>
      <c r="J368" s="8"/>
      <c r="K368" s="6" t="str">
        <f t="shared" si="15"/>
        <v/>
      </c>
      <c r="M368" s="27" t="str">
        <f t="shared" si="16"/>
        <v/>
      </c>
      <c r="O368" s="27" t="str">
        <f t="shared" si="16"/>
        <v/>
      </c>
      <c r="R368" s="9"/>
      <c r="S368" s="13"/>
    </row>
    <row r="369" spans="1:19" x14ac:dyDescent="0.45">
      <c r="H369" s="13">
        <f>H368+DAY(1)</f>
        <v>365</v>
      </c>
      <c r="I369" s="7"/>
      <c r="J369" s="8"/>
      <c r="K369" s="6" t="str">
        <f t="shared" si="15"/>
        <v/>
      </c>
      <c r="M369" s="27" t="str">
        <f t="shared" si="16"/>
        <v/>
      </c>
      <c r="O369" s="27" t="str">
        <f t="shared" si="16"/>
        <v/>
      </c>
      <c r="R369" s="9"/>
      <c r="S369" s="13"/>
    </row>
    <row r="370" spans="1:19" x14ac:dyDescent="0.45">
      <c r="H370" s="13">
        <f>IF(H369=DATE(SETUP!$B$3,12,30),H369+DAY(1), "")</f>
        <v>366</v>
      </c>
      <c r="I370" s="7"/>
      <c r="J370" s="8"/>
      <c r="K370" s="6" t="str">
        <f t="shared" si="15"/>
        <v/>
      </c>
      <c r="M370" s="27" t="str">
        <f t="shared" si="16"/>
        <v/>
      </c>
      <c r="O370" s="27" t="str">
        <f t="shared" si="16"/>
        <v/>
      </c>
      <c r="R370" s="9"/>
      <c r="S370" s="13"/>
    </row>
    <row r="371" spans="1:19" hidden="1" x14ac:dyDescent="0.45">
      <c r="A371" s="1" t="str">
        <f>IF($B$3="Yes","Yes","")</f>
        <v/>
      </c>
    </row>
    <row r="372" spans="1:19" hidden="1" x14ac:dyDescent="0.45">
      <c r="A372" s="1" t="str">
        <f>IF($B$3="Yes","No","")</f>
        <v/>
      </c>
    </row>
  </sheetData>
  <sheetProtection formatColumns="0"/>
  <mergeCells count="17">
    <mergeCell ref="N3:O3"/>
    <mergeCell ref="P2:Q2"/>
    <mergeCell ref="P3:Q3"/>
    <mergeCell ref="V4:W4"/>
    <mergeCell ref="U1:AA1"/>
    <mergeCell ref="C3:F3"/>
    <mergeCell ref="X4:Y4"/>
    <mergeCell ref="Z4:AA4"/>
    <mergeCell ref="L1:M1"/>
    <mergeCell ref="N1:O1"/>
    <mergeCell ref="I1:K1"/>
    <mergeCell ref="P1:T1"/>
    <mergeCell ref="S2:S4"/>
    <mergeCell ref="T2:T4"/>
    <mergeCell ref="L2:M2"/>
    <mergeCell ref="L3:M3"/>
    <mergeCell ref="N2:O2"/>
  </mergeCells>
  <conditionalFormatting sqref="A2">
    <cfRule type="expression" dxfId="85" priority="63">
      <formula>OR(A2="System XX",A2="")</formula>
    </cfRule>
  </conditionalFormatting>
  <conditionalFormatting sqref="A371:A372">
    <cfRule type="expression" dxfId="84" priority="14">
      <formula>$B$3="Yes"</formula>
    </cfRule>
  </conditionalFormatting>
  <conditionalFormatting sqref="B2">
    <cfRule type="expression" dxfId="83" priority="51">
      <formula>OR(B2="PF1.XXX - PF1.XXX",B2="S2.XXX - S2.XXX",B2="")</formula>
    </cfRule>
  </conditionalFormatting>
  <conditionalFormatting sqref="B3">
    <cfRule type="expression" dxfId="82" priority="21">
      <formula>OR(B3="Choose Option", B3="")</formula>
    </cfRule>
  </conditionalFormatting>
  <conditionalFormatting sqref="B4">
    <cfRule type="expression" dxfId="81" priority="15">
      <formula>AND($B$3="Yes",OR(B4="Choose Option",B4=""))</formula>
    </cfRule>
  </conditionalFormatting>
  <conditionalFormatting sqref="B5:B8">
    <cfRule type="expression" dxfId="80" priority="11">
      <formula>OR(B5="Choose Option", B5="")</formula>
    </cfRule>
  </conditionalFormatting>
  <conditionalFormatting sqref="C3:F16">
    <cfRule type="expression" dxfId="79" priority="7">
      <formula>$B$6="No"</formula>
    </cfRule>
  </conditionalFormatting>
  <conditionalFormatting sqref="D4:D16">
    <cfRule type="expression" dxfId="78" priority="10">
      <formula>$B$3="No"</formula>
    </cfRule>
  </conditionalFormatting>
  <conditionalFormatting sqref="D5:F5">
    <cfRule type="expression" dxfId="77" priority="46">
      <formula>OR(D5="Select Units",D5="")</formula>
    </cfRule>
  </conditionalFormatting>
  <conditionalFormatting sqref="D6:F16">
    <cfRule type="containsBlanks" dxfId="76" priority="48">
      <formula>LEN(TRIM(D6))=0</formula>
    </cfRule>
  </conditionalFormatting>
  <conditionalFormatting sqref="I5:I370">
    <cfRule type="expression" dxfId="75" priority="30">
      <formula>AND(ISNUMBER(I$3),I$3&gt;0,ISNUMBER(I5),I5&gt;0,I5&lt;I$3)</formula>
    </cfRule>
  </conditionalFormatting>
  <conditionalFormatting sqref="I2:J370">
    <cfRule type="expression" dxfId="74" priority="67">
      <formula>OR($B$4="No",$B$3="No")</formula>
    </cfRule>
  </conditionalFormatting>
  <conditionalFormatting sqref="I3:J3">
    <cfRule type="expression" dxfId="73" priority="75">
      <formula>AND(I3="",$B$4="Yes")</formula>
    </cfRule>
  </conditionalFormatting>
  <conditionalFormatting sqref="I5:J370">
    <cfRule type="expression" dxfId="72" priority="52">
      <formula>AND($B$4="Yes",ISBLANK(I5),NOT(ISBLANK($H5)))</formula>
    </cfRule>
  </conditionalFormatting>
  <conditionalFormatting sqref="J5:J370">
    <cfRule type="expression" dxfId="71" priority="29">
      <formula>AND(ISNUMBER(J$3),J$3&gt;0,ISNUMBER(J5),J5&gt;0,J5&gt;J$3)</formula>
    </cfRule>
  </conditionalFormatting>
  <conditionalFormatting sqref="K5:K370">
    <cfRule type="expression" dxfId="70" priority="26">
      <formula>AND(NOT(K$3=""),ISNUMBER(K$3),NOT(K5=""),ISNUMBER(K5),K5&gt;K$3)</formula>
    </cfRule>
  </conditionalFormatting>
  <conditionalFormatting sqref="K3:L3">
    <cfRule type="containsBlanks" dxfId="69" priority="66">
      <formula>LEN(TRIM(K3))=0</formula>
    </cfRule>
  </conditionalFormatting>
  <conditionalFormatting sqref="K4:L4 N4">
    <cfRule type="expression" dxfId="68" priority="73">
      <formula>OR(K4="Select Units",K4="")</formula>
    </cfRule>
  </conditionalFormatting>
  <conditionalFormatting sqref="K5:L370">
    <cfRule type="expression" dxfId="67" priority="42">
      <formula>AND(NOT($H5=""),K5="")</formula>
    </cfRule>
  </conditionalFormatting>
  <conditionalFormatting sqref="L1:M370 X2:Y16 E4:E16">
    <cfRule type="expression" dxfId="66" priority="9">
      <formula>$B$5="Fuel Usage"</formula>
    </cfRule>
  </conditionalFormatting>
  <conditionalFormatting sqref="M5:M370">
    <cfRule type="expression" dxfId="65" priority="34" stopIfTrue="1">
      <formula>AND(NOT(ISNUMBER(M5)),NOT(M5=""))</formula>
    </cfRule>
    <cfRule type="expression" dxfId="64" priority="33">
      <formula>AND(NOT(L$3=""),ISNUMBER(L$3),NOT(M5=""),ISNUMBER(M5),M5&gt;L$3)</formula>
    </cfRule>
  </conditionalFormatting>
  <conditionalFormatting sqref="N3">
    <cfRule type="containsBlanks" dxfId="63" priority="50">
      <formula>LEN(TRIM(N3))=0</formula>
    </cfRule>
  </conditionalFormatting>
  <conditionalFormatting sqref="N5:N370">
    <cfRule type="expression" dxfId="62" priority="41">
      <formula>AND(NOT($H5=""),N5="")</formula>
    </cfRule>
  </conditionalFormatting>
  <conditionalFormatting sqref="N1:O370 Z2:AA16 F4:F16">
    <cfRule type="expression" dxfId="61" priority="8">
      <formula>$B$5="Material Throughput"</formula>
    </cfRule>
  </conditionalFormatting>
  <conditionalFormatting sqref="O5:O370">
    <cfRule type="expression" dxfId="60" priority="31">
      <formula>AND(NOT(N$3=""),ISNUMBER(N$3),NOT(O5=""),ISNUMBER(O5),O5&gt;N$3)</formula>
    </cfRule>
    <cfRule type="expression" dxfId="59" priority="32" stopIfTrue="1">
      <formula>AND(NOT(ISNUMBER(O5)),NOT(O5=""))</formula>
    </cfRule>
  </conditionalFormatting>
  <conditionalFormatting sqref="P3 R3">
    <cfRule type="expression" dxfId="58" priority="61">
      <formula>OR(P3="Choose Option", P3="")</formula>
    </cfRule>
  </conditionalFormatting>
  <conditionalFormatting sqref="P5:P370">
    <cfRule type="expression" dxfId="57" priority="40">
      <formula>AND(NOT($H5=""),P5="")</formula>
    </cfRule>
  </conditionalFormatting>
  <conditionalFormatting sqref="P2:Q370">
    <cfRule type="expression" dxfId="56" priority="6">
      <formula>$B$7="No"</formula>
    </cfRule>
  </conditionalFormatting>
  <conditionalFormatting sqref="Q5:Q370">
    <cfRule type="expression" dxfId="55" priority="36">
      <formula>AND(NOT($H5=""),$P5="Yes",Q5="")</formula>
    </cfRule>
  </conditionalFormatting>
  <conditionalFormatting sqref="R2:R4">
    <cfRule type="expression" dxfId="54" priority="5">
      <formula>$B$8="No"</formula>
    </cfRule>
  </conditionalFormatting>
  <conditionalFormatting sqref="R5:R370">
    <cfRule type="expression" dxfId="53" priority="2">
      <formula>AND(NOT($H5=""),R5="")</formula>
    </cfRule>
    <cfRule type="expression" dxfId="43" priority="1">
      <formula>$B$8="No"</formula>
    </cfRule>
  </conditionalFormatting>
  <conditionalFormatting sqref="S2:S370">
    <cfRule type="expression" dxfId="52" priority="4">
      <formula>AND($B$7="No",$B$8="No")</formula>
    </cfRule>
  </conditionalFormatting>
  <conditionalFormatting sqref="S5:T370">
    <cfRule type="expression" dxfId="51" priority="35">
      <formula>AND(NOT($H5=""),S5="")</formula>
    </cfRule>
  </conditionalFormatting>
  <conditionalFormatting sqref="V4">
    <cfRule type="expression" dxfId="50" priority="23">
      <formula>OR(V4="Select Units",V4="")</formula>
    </cfRule>
  </conditionalFormatting>
  <conditionalFormatting sqref="V2:W16">
    <cfRule type="expression" dxfId="49" priority="3">
      <formula>$B$3="No"</formula>
    </cfRule>
  </conditionalFormatting>
  <conditionalFormatting sqref="X4">
    <cfRule type="expression" dxfId="48" priority="25">
      <formula>OR(X4="Select Units",X4="")</formula>
    </cfRule>
  </conditionalFormatting>
  <conditionalFormatting sqref="Y2">
    <cfRule type="containsBlanks" dxfId="47" priority="55">
      <formula>LEN(TRIM(Y2))=0</formula>
    </cfRule>
  </conditionalFormatting>
  <conditionalFormatting sqref="Y5:Y16 AA5:AA16 W5:W16">
    <cfRule type="expression" dxfId="46" priority="27">
      <formula>AND(ISNUMBER(W$2),W$2&gt;0,ISNUMBER(W5),W5&gt;0,W5&gt;W$2)</formula>
    </cfRule>
  </conditionalFormatting>
  <conditionalFormatting sqref="Z4">
    <cfRule type="expression" dxfId="45" priority="24">
      <formula>OR(Z4="Select Units",Z4="")</formula>
    </cfRule>
  </conditionalFormatting>
  <conditionalFormatting sqref="AA2 W2">
    <cfRule type="containsBlanks" dxfId="44" priority="54">
      <formula>LEN(TRIM(W2))=0</formula>
    </cfRule>
  </conditionalFormatting>
  <dataValidations count="4">
    <dataValidation type="list" allowBlank="1" showInputMessage="1" showErrorMessage="1" sqref="P3 R3" xr:uid="{F6138C05-4E77-4B36-950B-AE1C4978FBFF}">
      <formula1>"Daily, Weekly, Monthly, Quarterly, Semiannually, Annually"</formula1>
    </dataValidation>
    <dataValidation type="list" allowBlank="1" showInputMessage="1" showErrorMessage="1" sqref="B3 B6:B8 P5:R370" xr:uid="{ED222423-FDBA-49E7-B6F4-E56476B02D53}">
      <formula1>"Yes, No"</formula1>
    </dataValidation>
    <dataValidation type="list" allowBlank="1" showInputMessage="1" showErrorMessage="1" sqref="B4" xr:uid="{60B2BF3B-D290-42EA-AB40-B6CE1352B020}">
      <formula1>$A$371:$A$372</formula1>
    </dataValidation>
    <dataValidation type="list" allowBlank="1" showInputMessage="1" showErrorMessage="1" sqref="B5" xr:uid="{8BA86C5E-3F6E-48F6-9610-179D3BD72B5A}">
      <formula1>"Material Throughput, Fuel Usage, Both"</formula1>
    </dataValidation>
  </dataValidations>
  <pageMargins left="0.7" right="0.7" top="0.75" bottom="0.75" header="0.3" footer="0.3"/>
  <pageSetup orientation="portrait" r:id="rId1"/>
  <ignoredErrors>
    <ignoredError sqref="X16:Z16 N4 Y5:Y15" 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5F45A4C-C7F8-4ECC-A438-1F2D89ADDD55}">
          <x14:formula1>
            <xm:f>SETUP!$E$3:$E$52</xm:f>
          </x14:formula1>
          <xm:sqref>N4 Z4 K4:L4 D5:F5 V4:X4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SETUP</vt:lpstr>
      <vt:lpstr>System XX (S2.XXX - S2.XXX)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Gregg Rosenberg</dc:creator>
  <cp:keywords/>
  <dc:description/>
  <cp:lastModifiedBy>Gregg Rosenberg</cp:lastModifiedBy>
  <cp:revision/>
  <dcterms:created xsi:type="dcterms:W3CDTF">2024-04-22T21:29:49Z</dcterms:created>
  <dcterms:modified xsi:type="dcterms:W3CDTF">2024-09-10T21:11:13Z</dcterms:modified>
  <cp:category/>
  <cp:contentStatus/>
</cp:coreProperties>
</file>